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hidePivotFieldList="1" defaultThemeVersion="124226"/>
  <mc:AlternateContent xmlns:mc="http://schemas.openxmlformats.org/markup-compatibility/2006">
    <mc:Choice Requires="x15">
      <x15ac:absPath xmlns:x15ac="http://schemas.microsoft.com/office/spreadsheetml/2010/11/ac" url="D:\USUARIOS\lfaguilart\Desktop\Administración del riesgo Minambiente 2022\"/>
    </mc:Choice>
  </mc:AlternateContent>
  <xr:revisionPtr revIDLastSave="0" documentId="13_ncr:1_{FD966668-2B20-436C-809E-A3F16A30244A}" xr6:coauthVersionLast="47" xr6:coauthVersionMax="47" xr10:uidLastSave="{00000000-0000-0000-0000-000000000000}"/>
  <bookViews>
    <workbookView xWindow="-120" yWindow="-120" windowWidth="21840" windowHeight="13140" tabRatio="525" xr2:uid="{00000000-000D-0000-FFFF-FFFF00000000}"/>
  </bookViews>
  <sheets>
    <sheet name="R. Gestión " sheetId="1" r:id="rId1"/>
    <sheet name="Instructivo" sheetId="20" state="hidden" r:id="rId2"/>
    <sheet name="Matriz Calor Inherente" sheetId="18" state="hidden" r:id="rId3"/>
    <sheet name="Matriz Calor Residual" sheetId="19" state="hidden" r:id="rId4"/>
    <sheet name="Tabla probabilidad" sheetId="12" state="hidden" r:id="rId5"/>
    <sheet name="Tabla Impacto" sheetId="13" state="hidden" r:id="rId6"/>
    <sheet name="Tabla Valoración controles" sheetId="15" state="hidden" r:id="rId7"/>
    <sheet name="Opciones Tratamiento" sheetId="16" state="hidden" r:id="rId8"/>
    <sheet name="R. Seguridad de la Información" sheetId="45" r:id="rId9"/>
    <sheet name="R. Corrupción" sheetId="37" r:id="rId10"/>
    <sheet name="Impacto Corrupción" sheetId="38" r:id="rId11"/>
    <sheet name="Lista" sheetId="48" state="hidden" r:id="rId12"/>
    <sheet name="Tabla de Controles Anexo A" sheetId="47" state="hidden" r:id="rId13"/>
    <sheet name="Terminos y definiciones" sheetId="46" state="hidden" r:id="rId14"/>
    <sheet name="Listas 1" sheetId="29" state="hidden" r:id="rId15"/>
    <sheet name="Listas" sheetId="39" state="hidden" r:id="rId16"/>
    <sheet name="Hoja1" sheetId="11" state="hidden" r:id="rId17"/>
  </sheets>
  <externalReferences>
    <externalReference r:id="rId18"/>
  </externalReferences>
  <definedNames>
    <definedName name="_xlnm._FilterDatabase" localSheetId="9" hidden="1">'R. Corrupción'!#REF!</definedName>
    <definedName name="_xlnm._FilterDatabase" localSheetId="8" hidden="1">'R. Seguridad de la Información'!$A$1:$AY$68</definedName>
  </definedNames>
  <calcPr calcId="191029" iterate="1" concurrentCalc="0"/>
  <pivotCaches>
    <pivotCache cacheId="11" r:id="rId1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3" i="45" l="1"/>
  <c r="W67" i="45"/>
  <c r="W68" i="45"/>
  <c r="AD68" i="45"/>
  <c r="AE68" i="45"/>
  <c r="AH68" i="45"/>
  <c r="AG68" i="45"/>
  <c r="AI68" i="45"/>
  <c r="AF68" i="45"/>
  <c r="Z68" i="45"/>
  <c r="W66" i="45"/>
  <c r="AD67" i="45"/>
  <c r="AE67" i="45"/>
  <c r="AH67" i="45"/>
  <c r="AG67" i="45"/>
  <c r="AI67" i="45"/>
  <c r="AF67" i="45"/>
  <c r="Z67" i="45"/>
  <c r="W65" i="45"/>
  <c r="AD66" i="45"/>
  <c r="AE66" i="45"/>
  <c r="AH66" i="45"/>
  <c r="AG66" i="45"/>
  <c r="AI66" i="45"/>
  <c r="AF66" i="45"/>
  <c r="Z66" i="45"/>
  <c r="W64" i="45"/>
  <c r="AD65" i="45"/>
  <c r="AE65" i="45"/>
  <c r="AH65" i="45"/>
  <c r="AG65" i="45"/>
  <c r="AI65" i="45"/>
  <c r="AF65" i="45"/>
  <c r="Z65" i="45"/>
  <c r="W63" i="45"/>
  <c r="AD64" i="45"/>
  <c r="AE64" i="45"/>
  <c r="AH64" i="45"/>
  <c r="AG64" i="45"/>
  <c r="AI64" i="45"/>
  <c r="AF64" i="45"/>
  <c r="Z64" i="45"/>
  <c r="AD63" i="45"/>
  <c r="AE63" i="45"/>
  <c r="AH63" i="45"/>
  <c r="AG63" i="45"/>
  <c r="AI63" i="45"/>
  <c r="AF63" i="45"/>
  <c r="W61" i="45"/>
  <c r="W62" i="45"/>
  <c r="AD62" i="45"/>
  <c r="AE62" i="45"/>
  <c r="AH62" i="45"/>
  <c r="AG62" i="45"/>
  <c r="AI62" i="45"/>
  <c r="AF62" i="45"/>
  <c r="Z62" i="45"/>
  <c r="W60" i="45"/>
  <c r="AD61" i="45"/>
  <c r="AE61" i="45"/>
  <c r="AH61" i="45"/>
  <c r="AG61" i="45"/>
  <c r="AI61" i="45"/>
  <c r="AF61" i="45"/>
  <c r="Z61" i="45"/>
  <c r="W59" i="45"/>
  <c r="AD60" i="45"/>
  <c r="AE60" i="45"/>
  <c r="AH60" i="45"/>
  <c r="AG60" i="45"/>
  <c r="AI60" i="45"/>
  <c r="AF60" i="45"/>
  <c r="Z60" i="45"/>
  <c r="W58" i="45"/>
  <c r="AD59" i="45"/>
  <c r="AE59" i="45"/>
  <c r="AH59" i="45"/>
  <c r="AG59" i="45"/>
  <c r="AI59" i="45"/>
  <c r="AF59" i="45"/>
  <c r="Z59" i="45"/>
  <c r="W57" i="45"/>
  <c r="AD58" i="45"/>
  <c r="AE58" i="45"/>
  <c r="AH58" i="45"/>
  <c r="AG58" i="45"/>
  <c r="AI58" i="45"/>
  <c r="AF58" i="45"/>
  <c r="Z58" i="45"/>
  <c r="AD57" i="45"/>
  <c r="AE57" i="45"/>
  <c r="AH57" i="45"/>
  <c r="AG57" i="45"/>
  <c r="AI57" i="45"/>
  <c r="AF57" i="45"/>
  <c r="Z57" i="45"/>
  <c r="W55" i="45"/>
  <c r="W56" i="45"/>
  <c r="AD56" i="45"/>
  <c r="AE56" i="45"/>
  <c r="AH56" i="45"/>
  <c r="AG56" i="45"/>
  <c r="AI56" i="45"/>
  <c r="AF56" i="45"/>
  <c r="Z56" i="45"/>
  <c r="W54" i="45"/>
  <c r="AD55" i="45"/>
  <c r="AE55" i="45"/>
  <c r="AH55" i="45"/>
  <c r="AG55" i="45"/>
  <c r="AI55" i="45"/>
  <c r="AF55" i="45"/>
  <c r="Z55" i="45"/>
  <c r="W53" i="45"/>
  <c r="AD54" i="45"/>
  <c r="AE54" i="45"/>
  <c r="AH54" i="45"/>
  <c r="AG54" i="45"/>
  <c r="AI54" i="45"/>
  <c r="AF54" i="45"/>
  <c r="Z54" i="45"/>
  <c r="W52" i="45"/>
  <c r="AD53" i="45"/>
  <c r="AE53" i="45"/>
  <c r="AH53" i="45"/>
  <c r="AG53" i="45"/>
  <c r="AI53" i="45"/>
  <c r="AF53" i="45"/>
  <c r="Z53" i="45"/>
  <c r="W51" i="45"/>
  <c r="AD52" i="45"/>
  <c r="AE52" i="45"/>
  <c r="AH52" i="45"/>
  <c r="AG52" i="45"/>
  <c r="AI52" i="45"/>
  <c r="AF52" i="45"/>
  <c r="Z52" i="45"/>
  <c r="AD51" i="45"/>
  <c r="AE51" i="45"/>
  <c r="AH51" i="45"/>
  <c r="AG51" i="45"/>
  <c r="AI51" i="45"/>
  <c r="AF51" i="45"/>
  <c r="Z51" i="45"/>
  <c r="W49" i="45"/>
  <c r="W50" i="45"/>
  <c r="AD50" i="45"/>
  <c r="AE50" i="45"/>
  <c r="AH50" i="45"/>
  <c r="AG50" i="45"/>
  <c r="AI50" i="45"/>
  <c r="AF50" i="45"/>
  <c r="Z50" i="45"/>
  <c r="W48" i="45"/>
  <c r="AD49" i="45"/>
  <c r="AE49" i="45"/>
  <c r="AH49" i="45"/>
  <c r="AG49" i="45"/>
  <c r="AI49" i="45"/>
  <c r="AF49" i="45"/>
  <c r="Z49" i="45"/>
  <c r="W47" i="45"/>
  <c r="AD48" i="45"/>
  <c r="AE48" i="45"/>
  <c r="AH48" i="45"/>
  <c r="AG48" i="45"/>
  <c r="AI48" i="45"/>
  <c r="AF48" i="45"/>
  <c r="Z48" i="45"/>
  <c r="W46" i="45"/>
  <c r="AD47" i="45"/>
  <c r="AE47" i="45"/>
  <c r="AH47" i="45"/>
  <c r="AG47" i="45"/>
  <c r="AI47" i="45"/>
  <c r="AF47" i="45"/>
  <c r="Z47" i="45"/>
  <c r="W45" i="45"/>
  <c r="AD46" i="45"/>
  <c r="AE46" i="45"/>
  <c r="AH46" i="45"/>
  <c r="AG46" i="45"/>
  <c r="AI46" i="45"/>
  <c r="AF46" i="45"/>
  <c r="Z46" i="45"/>
  <c r="AD45" i="45"/>
  <c r="AE45" i="45"/>
  <c r="AH45" i="45"/>
  <c r="AG45" i="45"/>
  <c r="AI45" i="45"/>
  <c r="AF45" i="45"/>
  <c r="Z45" i="45"/>
  <c r="W43" i="45"/>
  <c r="W44" i="45"/>
  <c r="AD44" i="45"/>
  <c r="AE44" i="45"/>
  <c r="AH44" i="45"/>
  <c r="AG44" i="45"/>
  <c r="AI44" i="45"/>
  <c r="AF44" i="45"/>
  <c r="Z44" i="45"/>
  <c r="W42" i="45"/>
  <c r="AD43" i="45"/>
  <c r="AE43" i="45"/>
  <c r="AH43" i="45"/>
  <c r="AG43" i="45"/>
  <c r="AI43" i="45"/>
  <c r="AF43" i="45"/>
  <c r="Z43" i="45"/>
  <c r="W41" i="45"/>
  <c r="AD42" i="45"/>
  <c r="AE42" i="45"/>
  <c r="AH42" i="45"/>
  <c r="AG42" i="45"/>
  <c r="AI42" i="45"/>
  <c r="AF42" i="45"/>
  <c r="Z42" i="45"/>
  <c r="W40" i="45"/>
  <c r="AD41" i="45"/>
  <c r="AE41" i="45"/>
  <c r="AH41" i="45"/>
  <c r="AG41" i="45"/>
  <c r="AI41" i="45"/>
  <c r="AF41" i="45"/>
  <c r="Z41" i="45"/>
  <c r="W39" i="45"/>
  <c r="AD40" i="45"/>
  <c r="AE40" i="45"/>
  <c r="AH40" i="45"/>
  <c r="AG40" i="45"/>
  <c r="AI40" i="45"/>
  <c r="AF40" i="45"/>
  <c r="Z40" i="45"/>
  <c r="AD39" i="45"/>
  <c r="AE39" i="45"/>
  <c r="AH39" i="45"/>
  <c r="AG39" i="45"/>
  <c r="AI39" i="45"/>
  <c r="AF39" i="45"/>
  <c r="Z39" i="45"/>
  <c r="W37" i="45"/>
  <c r="W38" i="45"/>
  <c r="AD38" i="45"/>
  <c r="AE38" i="45"/>
  <c r="AH38" i="45"/>
  <c r="AG38" i="45"/>
  <c r="AI38" i="45"/>
  <c r="AF38" i="45"/>
  <c r="Z38" i="45"/>
  <c r="W36" i="45"/>
  <c r="AD37" i="45"/>
  <c r="AE37" i="45"/>
  <c r="AH37" i="45"/>
  <c r="AG37" i="45"/>
  <c r="AI37" i="45"/>
  <c r="AF37" i="45"/>
  <c r="Z37" i="45"/>
  <c r="W35" i="45"/>
  <c r="AD36" i="45"/>
  <c r="AE36" i="45"/>
  <c r="AH36" i="45"/>
  <c r="AG36" i="45"/>
  <c r="AI36" i="45"/>
  <c r="AF36" i="45"/>
  <c r="Z36" i="45"/>
  <c r="W34" i="45"/>
  <c r="AD35" i="45"/>
  <c r="AE35" i="45"/>
  <c r="AH35" i="45"/>
  <c r="AG35" i="45"/>
  <c r="AI35" i="45"/>
  <c r="AF35" i="45"/>
  <c r="Z35" i="45"/>
  <c r="W33" i="45"/>
  <c r="AD34" i="45"/>
  <c r="AE34" i="45"/>
  <c r="AH34" i="45"/>
  <c r="AG34" i="45"/>
  <c r="AI34" i="45"/>
  <c r="AF34" i="45"/>
  <c r="Z34" i="45"/>
  <c r="AD33" i="45"/>
  <c r="AE33" i="45"/>
  <c r="AH33" i="45"/>
  <c r="AG33" i="45"/>
  <c r="AI33" i="45"/>
  <c r="AF33" i="45"/>
  <c r="Z33" i="45"/>
  <c r="W31" i="45"/>
  <c r="W32" i="45"/>
  <c r="AD32" i="45"/>
  <c r="AE32" i="45"/>
  <c r="AH32" i="45"/>
  <c r="AG32" i="45"/>
  <c r="AI32" i="45"/>
  <c r="AF32" i="45"/>
  <c r="Z32" i="45"/>
  <c r="W30" i="45"/>
  <c r="AD31" i="45"/>
  <c r="AE31" i="45"/>
  <c r="AH31" i="45"/>
  <c r="AG31" i="45"/>
  <c r="AI31" i="45"/>
  <c r="AF31" i="45"/>
  <c r="Z31" i="45"/>
  <c r="W29" i="45"/>
  <c r="AD30" i="45"/>
  <c r="AE30" i="45"/>
  <c r="AH30" i="45"/>
  <c r="AG30" i="45"/>
  <c r="AI30" i="45"/>
  <c r="AF30" i="45"/>
  <c r="Z30" i="45"/>
  <c r="W28" i="45"/>
  <c r="AD29" i="45"/>
  <c r="AE29" i="45"/>
  <c r="AH29" i="45"/>
  <c r="AG29" i="45"/>
  <c r="AI29" i="45"/>
  <c r="AF29" i="45"/>
  <c r="Z29" i="45"/>
  <c r="W27" i="45"/>
  <c r="AD28" i="45"/>
  <c r="AE28" i="45"/>
  <c r="AH28" i="45"/>
  <c r="AG28" i="45"/>
  <c r="AI28" i="45"/>
  <c r="AF28" i="45"/>
  <c r="Z28" i="45"/>
  <c r="AD27" i="45"/>
  <c r="AE27" i="45"/>
  <c r="AH27" i="45"/>
  <c r="AG27" i="45"/>
  <c r="AI27" i="45"/>
  <c r="AF27" i="45"/>
  <c r="Z27" i="45"/>
  <c r="W25" i="45"/>
  <c r="W26" i="45"/>
  <c r="AD26" i="45"/>
  <c r="AE26" i="45"/>
  <c r="AH26" i="45"/>
  <c r="AG26" i="45"/>
  <c r="AI26" i="45"/>
  <c r="AF26" i="45"/>
  <c r="Z26" i="45"/>
  <c r="W24" i="45"/>
  <c r="AD25" i="45"/>
  <c r="AE25" i="45"/>
  <c r="AH25" i="45"/>
  <c r="AG25" i="45"/>
  <c r="AI25" i="45"/>
  <c r="AF25" i="45"/>
  <c r="Z25" i="45"/>
  <c r="W23" i="45"/>
  <c r="AD24" i="45"/>
  <c r="AE24" i="45"/>
  <c r="AH24" i="45"/>
  <c r="AG24" i="45"/>
  <c r="AI24" i="45"/>
  <c r="AF24" i="45"/>
  <c r="Z24" i="45"/>
  <c r="W22" i="45"/>
  <c r="AD23" i="45"/>
  <c r="AE23" i="45"/>
  <c r="AH23" i="45"/>
  <c r="AG23" i="45"/>
  <c r="AI23" i="45"/>
  <c r="AF23" i="45"/>
  <c r="Z23" i="45"/>
  <c r="W21" i="45"/>
  <c r="AD22" i="45"/>
  <c r="AE22" i="45"/>
  <c r="AH22" i="45"/>
  <c r="AG22" i="45"/>
  <c r="AI22" i="45"/>
  <c r="AF22" i="45"/>
  <c r="Z22" i="45"/>
  <c r="AD21" i="45"/>
  <c r="AE21" i="45"/>
  <c r="AH21" i="45"/>
  <c r="AG21" i="45"/>
  <c r="AI21" i="45"/>
  <c r="AF21" i="45"/>
  <c r="Z21" i="45"/>
  <c r="W19" i="45"/>
  <c r="W20" i="45"/>
  <c r="AD20" i="45"/>
  <c r="AE20" i="45"/>
  <c r="AH20" i="45"/>
  <c r="AG20" i="45"/>
  <c r="AI20" i="45"/>
  <c r="AF20" i="45"/>
  <c r="Z20" i="45"/>
  <c r="W18" i="45"/>
  <c r="AD19" i="45"/>
  <c r="AE19" i="45"/>
  <c r="AH19" i="45"/>
  <c r="AG19" i="45"/>
  <c r="AI19" i="45"/>
  <c r="AF19" i="45"/>
  <c r="Z19" i="45"/>
  <c r="W17" i="45"/>
  <c r="AD18" i="45"/>
  <c r="AE18" i="45"/>
  <c r="AH18" i="45"/>
  <c r="AG18" i="45"/>
  <c r="AI18" i="45"/>
  <c r="AF18" i="45"/>
  <c r="Z18" i="45"/>
  <c r="W16" i="45"/>
  <c r="AD17" i="45"/>
  <c r="AE17" i="45"/>
  <c r="AH17" i="45"/>
  <c r="AG17" i="45"/>
  <c r="AI17" i="45"/>
  <c r="AF17" i="45"/>
  <c r="Z17" i="45"/>
  <c r="W15" i="45"/>
  <c r="AD16" i="45"/>
  <c r="AE16" i="45"/>
  <c r="AH16" i="45"/>
  <c r="AG16" i="45"/>
  <c r="AI16" i="45"/>
  <c r="AF16" i="45"/>
  <c r="Z16" i="45"/>
  <c r="AD15" i="45"/>
  <c r="AE15" i="45"/>
  <c r="AH15" i="45"/>
  <c r="AG15" i="45"/>
  <c r="AI15" i="45"/>
  <c r="AF15" i="45"/>
  <c r="Z15" i="45"/>
  <c r="W13" i="45"/>
  <c r="W14" i="45"/>
  <c r="AD14" i="45"/>
  <c r="AE14" i="45"/>
  <c r="AH14" i="45"/>
  <c r="AG14" i="45"/>
  <c r="AI14" i="45"/>
  <c r="AF14" i="45"/>
  <c r="Z14" i="45"/>
  <c r="W12" i="45"/>
  <c r="AD13" i="45"/>
  <c r="AE13" i="45"/>
  <c r="AH13" i="45"/>
  <c r="AG13" i="45"/>
  <c r="AI13" i="45"/>
  <c r="AF13" i="45"/>
  <c r="Z13" i="45"/>
  <c r="W11" i="45"/>
  <c r="AD12" i="45"/>
  <c r="AE12" i="45"/>
  <c r="AH12" i="45"/>
  <c r="AG12" i="45"/>
  <c r="AI12" i="45"/>
  <c r="AF12" i="45"/>
  <c r="Z12" i="45"/>
  <c r="W10" i="45"/>
  <c r="AD11" i="45"/>
  <c r="AE11" i="45"/>
  <c r="AH11" i="45"/>
  <c r="AG11" i="45"/>
  <c r="AI11" i="45"/>
  <c r="AF11" i="45"/>
  <c r="Z11" i="45"/>
  <c r="W9" i="45"/>
  <c r="AD10" i="45"/>
  <c r="AE10" i="45"/>
  <c r="AH10" i="45"/>
  <c r="AG10" i="45"/>
  <c r="AI10" i="45"/>
  <c r="AF10" i="45"/>
  <c r="Z10" i="45"/>
  <c r="AD9" i="45"/>
  <c r="AE9" i="45"/>
  <c r="AH9" i="45"/>
  <c r="AG9" i="45"/>
  <c r="AI9" i="45"/>
  <c r="AF9" i="45"/>
  <c r="Z9" i="45"/>
  <c r="Q68" i="45"/>
  <c r="Q67" i="45"/>
  <c r="Q66" i="45"/>
  <c r="Q65" i="45"/>
  <c r="Q64" i="45"/>
  <c r="N63" i="45"/>
  <c r="Q63" i="45"/>
  <c r="R63" i="45"/>
  <c r="T63" i="45"/>
  <c r="S63" i="45"/>
  <c r="O63" i="45"/>
  <c r="Q62" i="45"/>
  <c r="Q61" i="45"/>
  <c r="Q60" i="45"/>
  <c r="Q59" i="45"/>
  <c r="Q58" i="45"/>
  <c r="N57" i="45"/>
  <c r="Q57" i="45"/>
  <c r="R57" i="45"/>
  <c r="T57" i="45"/>
  <c r="S57" i="45"/>
  <c r="O57" i="45"/>
  <c r="Q56" i="45"/>
  <c r="Q55" i="45"/>
  <c r="Q54" i="45"/>
  <c r="Q53" i="45"/>
  <c r="Q52" i="45"/>
  <c r="N51" i="45"/>
  <c r="Q51" i="45"/>
  <c r="R51" i="45"/>
  <c r="T51" i="45"/>
  <c r="S51" i="45"/>
  <c r="O51" i="45"/>
  <c r="Q50" i="45"/>
  <c r="Q49" i="45"/>
  <c r="Q48" i="45"/>
  <c r="Q47" i="45"/>
  <c r="Q46" i="45"/>
  <c r="N45" i="45"/>
  <c r="Q45" i="45"/>
  <c r="R45" i="45"/>
  <c r="T45" i="45"/>
  <c r="S45" i="45"/>
  <c r="O45" i="45"/>
  <c r="Q44" i="45"/>
  <c r="Q43" i="45"/>
  <c r="Q42" i="45"/>
  <c r="Q41" i="45"/>
  <c r="Q40" i="45"/>
  <c r="N39" i="45"/>
  <c r="Q39" i="45"/>
  <c r="R39" i="45"/>
  <c r="T39" i="45"/>
  <c r="S39" i="45"/>
  <c r="O39" i="45"/>
  <c r="Q38" i="45"/>
  <c r="Q37" i="45"/>
  <c r="Q36" i="45"/>
  <c r="Q35" i="45"/>
  <c r="Q34" i="45"/>
  <c r="N33" i="45"/>
  <c r="Q33" i="45"/>
  <c r="R33" i="45"/>
  <c r="T33" i="45"/>
  <c r="S33" i="45"/>
  <c r="O33" i="45"/>
  <c r="Q32" i="45"/>
  <c r="Q31" i="45"/>
  <c r="Q30" i="45"/>
  <c r="Q29" i="45"/>
  <c r="Q28" i="45"/>
  <c r="N27" i="45"/>
  <c r="Q27" i="45"/>
  <c r="R27" i="45"/>
  <c r="T27" i="45"/>
  <c r="S27" i="45"/>
  <c r="O27" i="45"/>
  <c r="Q26" i="45"/>
  <c r="Q25" i="45"/>
  <c r="Q24" i="45"/>
  <c r="Q23" i="45"/>
  <c r="Q22" i="45"/>
  <c r="N21" i="45"/>
  <c r="Q21" i="45"/>
  <c r="R21" i="45"/>
  <c r="T21" i="45"/>
  <c r="S21" i="45"/>
  <c r="O21" i="45"/>
  <c r="Q20" i="45"/>
  <c r="Q19" i="45"/>
  <c r="Q18" i="45"/>
  <c r="Q17" i="45"/>
  <c r="Q16" i="45"/>
  <c r="N15" i="45"/>
  <c r="Q15" i="45"/>
  <c r="R15" i="45"/>
  <c r="T15" i="45"/>
  <c r="S15" i="45"/>
  <c r="O15" i="45"/>
  <c r="Q14" i="45"/>
  <c r="Q13" i="45"/>
  <c r="Q12" i="45"/>
  <c r="Q11" i="45"/>
  <c r="Q10" i="45"/>
  <c r="N9" i="45"/>
  <c r="Q9" i="45"/>
  <c r="R9" i="45"/>
  <c r="T9" i="45"/>
  <c r="S9" i="45"/>
  <c r="O9" i="45"/>
  <c r="L68" i="1"/>
  <c r="L67" i="1"/>
  <c r="L66" i="1"/>
  <c r="L65" i="1"/>
  <c r="L64" i="1"/>
  <c r="I63" i="1"/>
  <c r="L63" i="1"/>
  <c r="M63" i="1"/>
  <c r="O63" i="1"/>
  <c r="N63" i="1"/>
  <c r="J63" i="1"/>
  <c r="L62" i="1"/>
  <c r="L61" i="1"/>
  <c r="L60" i="1"/>
  <c r="L59" i="1"/>
  <c r="L58" i="1"/>
  <c r="I57" i="1"/>
  <c r="L57" i="1"/>
  <c r="M57" i="1"/>
  <c r="O57" i="1"/>
  <c r="N57" i="1"/>
  <c r="J57" i="1"/>
  <c r="L56" i="1"/>
  <c r="L55" i="1"/>
  <c r="L54" i="1"/>
  <c r="L53" i="1"/>
  <c r="L52" i="1"/>
  <c r="I51" i="1"/>
  <c r="L51" i="1"/>
  <c r="M51" i="1"/>
  <c r="O51" i="1"/>
  <c r="N51" i="1"/>
  <c r="J51" i="1"/>
  <c r="L50" i="1"/>
  <c r="L49" i="1"/>
  <c r="L48" i="1"/>
  <c r="L47" i="1"/>
  <c r="L46" i="1"/>
  <c r="I45" i="1"/>
  <c r="L45" i="1"/>
  <c r="M45" i="1"/>
  <c r="O45" i="1"/>
  <c r="N45" i="1"/>
  <c r="J45" i="1"/>
  <c r="L44" i="1"/>
  <c r="L43" i="1"/>
  <c r="L42" i="1"/>
  <c r="L41" i="1"/>
  <c r="L40" i="1"/>
  <c r="I39" i="1"/>
  <c r="L39" i="1"/>
  <c r="M39" i="1"/>
  <c r="O39" i="1"/>
  <c r="N39" i="1"/>
  <c r="J39" i="1"/>
  <c r="L38" i="1"/>
  <c r="L37" i="1"/>
  <c r="L36" i="1"/>
  <c r="L35" i="1"/>
  <c r="L34" i="1"/>
  <c r="I33" i="1"/>
  <c r="L33" i="1"/>
  <c r="M33" i="1"/>
  <c r="O33" i="1"/>
  <c r="N33" i="1"/>
  <c r="J33" i="1"/>
  <c r="L32" i="1"/>
  <c r="L31" i="1"/>
  <c r="L30" i="1"/>
  <c r="L29" i="1"/>
  <c r="L28" i="1"/>
  <c r="I27" i="1"/>
  <c r="L27" i="1"/>
  <c r="M27" i="1"/>
  <c r="O27" i="1"/>
  <c r="N27" i="1"/>
  <c r="J27" i="1"/>
  <c r="L26" i="1"/>
  <c r="L25" i="1"/>
  <c r="L24" i="1"/>
  <c r="L23" i="1"/>
  <c r="L22" i="1"/>
  <c r="I21" i="1"/>
  <c r="L21" i="1"/>
  <c r="M21" i="1"/>
  <c r="O21" i="1"/>
  <c r="N21" i="1"/>
  <c r="J21" i="1"/>
  <c r="L20" i="1"/>
  <c r="L19" i="1"/>
  <c r="L18" i="1"/>
  <c r="L17" i="1"/>
  <c r="L16" i="1"/>
  <c r="I15" i="1"/>
  <c r="L15" i="1"/>
  <c r="M15" i="1"/>
  <c r="O15" i="1"/>
  <c r="N15" i="1"/>
  <c r="J15" i="1"/>
  <c r="L14" i="1"/>
  <c r="L13" i="1"/>
  <c r="L12" i="1"/>
  <c r="L11" i="1"/>
  <c r="L10" i="1"/>
  <c r="I9" i="1"/>
  <c r="L9" i="1"/>
  <c r="M9" i="1"/>
  <c r="O9" i="1"/>
  <c r="N9" i="1"/>
  <c r="J9" i="1"/>
  <c r="U38" i="1"/>
  <c r="U39" i="1"/>
  <c r="U40" i="1"/>
  <c r="U41" i="1"/>
  <c r="U42" i="1"/>
  <c r="U43" i="1"/>
  <c r="R67" i="1"/>
  <c r="R68" i="1"/>
  <c r="Y68" i="1"/>
  <c r="Z68" i="1"/>
  <c r="AC68" i="1"/>
  <c r="AB68" i="1"/>
  <c r="AD68" i="1"/>
  <c r="AA68" i="1"/>
  <c r="U68" i="1"/>
  <c r="R66" i="1"/>
  <c r="Y67" i="1"/>
  <c r="Z67" i="1"/>
  <c r="AC67" i="1"/>
  <c r="AB67" i="1"/>
  <c r="AD67" i="1"/>
  <c r="AA67" i="1"/>
  <c r="U67" i="1"/>
  <c r="R65" i="1"/>
  <c r="Y66" i="1"/>
  <c r="Z66" i="1"/>
  <c r="AC66" i="1"/>
  <c r="AB66" i="1"/>
  <c r="AD66" i="1"/>
  <c r="AA66" i="1"/>
  <c r="U66" i="1"/>
  <c r="R64" i="1"/>
  <c r="Y65" i="1"/>
  <c r="Z65" i="1"/>
  <c r="AC65" i="1"/>
  <c r="AB65" i="1"/>
  <c r="AD65" i="1"/>
  <c r="AA65" i="1"/>
  <c r="U65" i="1"/>
  <c r="R63" i="1"/>
  <c r="Y64" i="1"/>
  <c r="Z64" i="1"/>
  <c r="AC64" i="1"/>
  <c r="AB64" i="1"/>
  <c r="AD64" i="1"/>
  <c r="AA64" i="1"/>
  <c r="U64" i="1"/>
  <c r="Y63" i="1"/>
  <c r="Z63" i="1"/>
  <c r="AC63" i="1"/>
  <c r="AB63" i="1"/>
  <c r="AD63" i="1"/>
  <c r="AA63" i="1"/>
  <c r="U63" i="1"/>
  <c r="R61" i="1"/>
  <c r="R62" i="1"/>
  <c r="Y62" i="1"/>
  <c r="Z62" i="1"/>
  <c r="AC62" i="1"/>
  <c r="AB62" i="1"/>
  <c r="AD62" i="1"/>
  <c r="AA62" i="1"/>
  <c r="U62" i="1"/>
  <c r="R60" i="1"/>
  <c r="Y61" i="1"/>
  <c r="Z61" i="1"/>
  <c r="AC61" i="1"/>
  <c r="AB61" i="1"/>
  <c r="AD61" i="1"/>
  <c r="AA61" i="1"/>
  <c r="U61" i="1"/>
  <c r="R59" i="1"/>
  <c r="Y60" i="1"/>
  <c r="Z60" i="1"/>
  <c r="AC60" i="1"/>
  <c r="AB60" i="1"/>
  <c r="AD60" i="1"/>
  <c r="AA60" i="1"/>
  <c r="U60" i="1"/>
  <c r="R58" i="1"/>
  <c r="Y59" i="1"/>
  <c r="Z59" i="1"/>
  <c r="AC59" i="1"/>
  <c r="AB59" i="1"/>
  <c r="AD59" i="1"/>
  <c r="AA59" i="1"/>
  <c r="U59" i="1"/>
  <c r="R57" i="1"/>
  <c r="Y58" i="1"/>
  <c r="Z58" i="1"/>
  <c r="AC58" i="1"/>
  <c r="AB58" i="1"/>
  <c r="AD58" i="1"/>
  <c r="AA58" i="1"/>
  <c r="U58" i="1"/>
  <c r="Y57" i="1"/>
  <c r="Z57" i="1"/>
  <c r="AC57" i="1"/>
  <c r="AB57" i="1"/>
  <c r="AD57" i="1"/>
  <c r="AA57" i="1"/>
  <c r="U57" i="1"/>
  <c r="R55" i="1"/>
  <c r="R56" i="1"/>
  <c r="Y56" i="1"/>
  <c r="Z56" i="1"/>
  <c r="AC56" i="1"/>
  <c r="AB56" i="1"/>
  <c r="AD56" i="1"/>
  <c r="AA56" i="1"/>
  <c r="U56" i="1"/>
  <c r="R54" i="1"/>
  <c r="Y55" i="1"/>
  <c r="Z55" i="1"/>
  <c r="AC55" i="1"/>
  <c r="AB55" i="1"/>
  <c r="AD55" i="1"/>
  <c r="AA55" i="1"/>
  <c r="U55" i="1"/>
  <c r="R53" i="1"/>
  <c r="Y54" i="1"/>
  <c r="Z54" i="1"/>
  <c r="AC54" i="1"/>
  <c r="AB54" i="1"/>
  <c r="AD54" i="1"/>
  <c r="AA54" i="1"/>
  <c r="U54" i="1"/>
  <c r="R52" i="1"/>
  <c r="Y53" i="1"/>
  <c r="Z53" i="1"/>
  <c r="AC53" i="1"/>
  <c r="AB53" i="1"/>
  <c r="AD53" i="1"/>
  <c r="AA53" i="1"/>
  <c r="U53" i="1"/>
  <c r="R51" i="1"/>
  <c r="Y52" i="1"/>
  <c r="Z52" i="1"/>
  <c r="AC52" i="1"/>
  <c r="AB52" i="1"/>
  <c r="AD52" i="1"/>
  <c r="AA52" i="1"/>
  <c r="U52" i="1"/>
  <c r="Y51" i="1"/>
  <c r="Z51" i="1"/>
  <c r="AC51" i="1"/>
  <c r="AB51" i="1"/>
  <c r="AD51" i="1"/>
  <c r="AA51" i="1"/>
  <c r="U51" i="1"/>
  <c r="R49" i="1"/>
  <c r="R50" i="1"/>
  <c r="Y50" i="1"/>
  <c r="Z50" i="1"/>
  <c r="AC50" i="1"/>
  <c r="AB50" i="1"/>
  <c r="AD50" i="1"/>
  <c r="AA50" i="1"/>
  <c r="U50" i="1"/>
  <c r="R48" i="1"/>
  <c r="Y49" i="1"/>
  <c r="Z49" i="1"/>
  <c r="AC49" i="1"/>
  <c r="AB49" i="1"/>
  <c r="AD49" i="1"/>
  <c r="AA49" i="1"/>
  <c r="U49" i="1"/>
  <c r="R47" i="1"/>
  <c r="Y48" i="1"/>
  <c r="Z48" i="1"/>
  <c r="AC48" i="1"/>
  <c r="AB48" i="1"/>
  <c r="AD48" i="1"/>
  <c r="AA48" i="1"/>
  <c r="U48" i="1"/>
  <c r="R46" i="1"/>
  <c r="Y47" i="1"/>
  <c r="Z47" i="1"/>
  <c r="AC47" i="1"/>
  <c r="AB47" i="1"/>
  <c r="AD47" i="1"/>
  <c r="AA47" i="1"/>
  <c r="U47" i="1"/>
  <c r="R45" i="1"/>
  <c r="Y46" i="1"/>
  <c r="Z46" i="1"/>
  <c r="AC46" i="1"/>
  <c r="AB46" i="1"/>
  <c r="AD46" i="1"/>
  <c r="AA46" i="1"/>
  <c r="U46" i="1"/>
  <c r="Y45" i="1"/>
  <c r="Z45" i="1"/>
  <c r="AC45" i="1"/>
  <c r="AB45" i="1"/>
  <c r="AD45" i="1"/>
  <c r="AA45" i="1"/>
  <c r="U45" i="1"/>
  <c r="R43" i="1"/>
  <c r="R44" i="1"/>
  <c r="Y44" i="1"/>
  <c r="Z44" i="1"/>
  <c r="AC44" i="1"/>
  <c r="AB44" i="1"/>
  <c r="AD44" i="1"/>
  <c r="AA44" i="1"/>
  <c r="U44" i="1"/>
  <c r="R42" i="1"/>
  <c r="Y43" i="1"/>
  <c r="Z43" i="1"/>
  <c r="AC43" i="1"/>
  <c r="AB43" i="1"/>
  <c r="AD43" i="1"/>
  <c r="AA43" i="1"/>
  <c r="R41" i="1"/>
  <c r="Y42" i="1"/>
  <c r="Z42" i="1"/>
  <c r="AC42" i="1"/>
  <c r="AB42" i="1"/>
  <c r="AD42" i="1"/>
  <c r="AA42" i="1"/>
  <c r="R40" i="1"/>
  <c r="Y41" i="1"/>
  <c r="Z41" i="1"/>
  <c r="AC41" i="1"/>
  <c r="AB41" i="1"/>
  <c r="AD41" i="1"/>
  <c r="AA41" i="1"/>
  <c r="R39" i="1"/>
  <c r="Y40" i="1"/>
  <c r="Z40" i="1"/>
  <c r="AC40" i="1"/>
  <c r="AB40" i="1"/>
  <c r="AD40" i="1"/>
  <c r="AA40" i="1"/>
  <c r="Y39" i="1"/>
  <c r="Z39" i="1"/>
  <c r="AC39" i="1"/>
  <c r="AB39" i="1"/>
  <c r="AD39" i="1"/>
  <c r="AA39" i="1"/>
  <c r="R37" i="1"/>
  <c r="R38" i="1"/>
  <c r="Y38" i="1"/>
  <c r="Z38" i="1"/>
  <c r="AC38" i="1"/>
  <c r="AB38" i="1"/>
  <c r="AD38" i="1"/>
  <c r="AA38" i="1"/>
  <c r="R36" i="1"/>
  <c r="Y37" i="1"/>
  <c r="Z37" i="1"/>
  <c r="AC37" i="1"/>
  <c r="AB37" i="1"/>
  <c r="AD37" i="1"/>
  <c r="AA37" i="1"/>
  <c r="U37" i="1"/>
  <c r="R35" i="1"/>
  <c r="Y36" i="1"/>
  <c r="Z36" i="1"/>
  <c r="AC36" i="1"/>
  <c r="AB36" i="1"/>
  <c r="AD36" i="1"/>
  <c r="AA36" i="1"/>
  <c r="U36" i="1"/>
  <c r="R34" i="1"/>
  <c r="Y35" i="1"/>
  <c r="Z35" i="1"/>
  <c r="AC35" i="1"/>
  <c r="AB35" i="1"/>
  <c r="AD35" i="1"/>
  <c r="AA35" i="1"/>
  <c r="U35" i="1"/>
  <c r="R33" i="1"/>
  <c r="Y34" i="1"/>
  <c r="Z34" i="1"/>
  <c r="AC34" i="1"/>
  <c r="AB34" i="1"/>
  <c r="AD34" i="1"/>
  <c r="AA34" i="1"/>
  <c r="U34" i="1"/>
  <c r="Y33" i="1"/>
  <c r="Z33" i="1"/>
  <c r="AC33" i="1"/>
  <c r="AB33" i="1"/>
  <c r="AD33" i="1"/>
  <c r="AA33" i="1"/>
  <c r="U33" i="1"/>
  <c r="R31" i="1"/>
  <c r="R32" i="1"/>
  <c r="Y32" i="1"/>
  <c r="Z32" i="1"/>
  <c r="AC32" i="1"/>
  <c r="AB32" i="1"/>
  <c r="AD32" i="1"/>
  <c r="AA32" i="1"/>
  <c r="U32" i="1"/>
  <c r="R30" i="1"/>
  <c r="Y31" i="1"/>
  <c r="Z31" i="1"/>
  <c r="AC31" i="1"/>
  <c r="AB31" i="1"/>
  <c r="AD31" i="1"/>
  <c r="AA31" i="1"/>
  <c r="U31" i="1"/>
  <c r="R29" i="1"/>
  <c r="Y30" i="1"/>
  <c r="Z30" i="1"/>
  <c r="AC30" i="1"/>
  <c r="AB30" i="1"/>
  <c r="AD30" i="1"/>
  <c r="AA30" i="1"/>
  <c r="U30" i="1"/>
  <c r="R28" i="1"/>
  <c r="Y29" i="1"/>
  <c r="Z29" i="1"/>
  <c r="AC29" i="1"/>
  <c r="AB29" i="1"/>
  <c r="AD29" i="1"/>
  <c r="AA29" i="1"/>
  <c r="U29" i="1"/>
  <c r="R27" i="1"/>
  <c r="Y28" i="1"/>
  <c r="Z28" i="1"/>
  <c r="AC28" i="1"/>
  <c r="AB28" i="1"/>
  <c r="AD28" i="1"/>
  <c r="AA28" i="1"/>
  <c r="U28" i="1"/>
  <c r="Y27" i="1"/>
  <c r="Z27" i="1"/>
  <c r="AC27" i="1"/>
  <c r="AB27" i="1"/>
  <c r="AD27" i="1"/>
  <c r="AA27" i="1"/>
  <c r="U27" i="1"/>
  <c r="R25" i="1"/>
  <c r="R26" i="1"/>
  <c r="Y26" i="1"/>
  <c r="Z26" i="1"/>
  <c r="AC26" i="1"/>
  <c r="AB26" i="1"/>
  <c r="AD26" i="1"/>
  <c r="AA26" i="1"/>
  <c r="U26" i="1"/>
  <c r="R24" i="1"/>
  <c r="Y25" i="1"/>
  <c r="Z25" i="1"/>
  <c r="AC25" i="1"/>
  <c r="AB25" i="1"/>
  <c r="AD25" i="1"/>
  <c r="AA25" i="1"/>
  <c r="U25" i="1"/>
  <c r="R23" i="1"/>
  <c r="Y24" i="1"/>
  <c r="Z24" i="1"/>
  <c r="AC24" i="1"/>
  <c r="AB24" i="1"/>
  <c r="AD24" i="1"/>
  <c r="AA24" i="1"/>
  <c r="U24" i="1"/>
  <c r="R22" i="1"/>
  <c r="Y23" i="1"/>
  <c r="Z23" i="1"/>
  <c r="AC23" i="1"/>
  <c r="AB23" i="1"/>
  <c r="AD23" i="1"/>
  <c r="AA23" i="1"/>
  <c r="U23" i="1"/>
  <c r="R21" i="1"/>
  <c r="Y22" i="1"/>
  <c r="Z22" i="1"/>
  <c r="AC22" i="1"/>
  <c r="AB22" i="1"/>
  <c r="AD22" i="1"/>
  <c r="AA22" i="1"/>
  <c r="U22" i="1"/>
  <c r="Y21" i="1"/>
  <c r="Z21" i="1"/>
  <c r="AC21" i="1"/>
  <c r="AB21" i="1"/>
  <c r="AD21" i="1"/>
  <c r="AA21" i="1"/>
  <c r="U21" i="1"/>
  <c r="R19" i="1"/>
  <c r="R20" i="1"/>
  <c r="Y20" i="1"/>
  <c r="Z20" i="1"/>
  <c r="AC20" i="1"/>
  <c r="AB20" i="1"/>
  <c r="AD20" i="1"/>
  <c r="AA20" i="1"/>
  <c r="U20" i="1"/>
  <c r="R18" i="1"/>
  <c r="Y19" i="1"/>
  <c r="Z19" i="1"/>
  <c r="AC19" i="1"/>
  <c r="AB19" i="1"/>
  <c r="AD19" i="1"/>
  <c r="AA19" i="1"/>
  <c r="U19" i="1"/>
  <c r="R17" i="1"/>
  <c r="Y18" i="1"/>
  <c r="Z18" i="1"/>
  <c r="AC18" i="1"/>
  <c r="AB18" i="1"/>
  <c r="AD18" i="1"/>
  <c r="AA18" i="1"/>
  <c r="U18" i="1"/>
  <c r="R16" i="1"/>
  <c r="Y17" i="1"/>
  <c r="Z17" i="1"/>
  <c r="AC17" i="1"/>
  <c r="AB17" i="1"/>
  <c r="AD17" i="1"/>
  <c r="AA17" i="1"/>
  <c r="U17" i="1"/>
  <c r="R15" i="1"/>
  <c r="Y16" i="1"/>
  <c r="Z16" i="1"/>
  <c r="AC16" i="1"/>
  <c r="AB16" i="1"/>
  <c r="AD16" i="1"/>
  <c r="AA16" i="1"/>
  <c r="U16" i="1"/>
  <c r="Y15" i="1"/>
  <c r="Z15" i="1"/>
  <c r="AC15" i="1"/>
  <c r="AB15" i="1"/>
  <c r="AD15" i="1"/>
  <c r="AA15" i="1"/>
  <c r="U15" i="1"/>
  <c r="G9" i="37"/>
  <c r="I9" i="37"/>
  <c r="J9" i="37"/>
  <c r="T9" i="37"/>
  <c r="AA9" i="37"/>
  <c r="AD9" i="37"/>
  <c r="AF9" i="37"/>
  <c r="AG9" i="37"/>
  <c r="T10" i="37"/>
  <c r="T11" i="37"/>
  <c r="T12" i="37"/>
  <c r="T13" i="37"/>
  <c r="G14" i="37"/>
  <c r="I14" i="37"/>
  <c r="J14" i="37"/>
  <c r="T14" i="37"/>
  <c r="AA14" i="37"/>
  <c r="AD14" i="37"/>
  <c r="AF14" i="37"/>
  <c r="AG14" i="37"/>
  <c r="T15" i="37"/>
  <c r="T16" i="37"/>
  <c r="T17" i="37"/>
  <c r="T18" i="37"/>
  <c r="G19" i="37"/>
  <c r="I19" i="37"/>
  <c r="J19" i="37"/>
  <c r="T19" i="37"/>
  <c r="AA19" i="37"/>
  <c r="AD19" i="37"/>
  <c r="AF19" i="37"/>
  <c r="AG19" i="37"/>
  <c r="T20" i="37"/>
  <c r="T21" i="37"/>
  <c r="T22" i="37"/>
  <c r="T23" i="37"/>
  <c r="G24" i="37"/>
  <c r="I24" i="37"/>
  <c r="J24" i="37"/>
  <c r="T24" i="37"/>
  <c r="AA24" i="37"/>
  <c r="AD24" i="37"/>
  <c r="AF24" i="37"/>
  <c r="AG24" i="37"/>
  <c r="T25" i="37"/>
  <c r="T26" i="37"/>
  <c r="T27" i="37"/>
  <c r="T28" i="37"/>
  <c r="U24" i="37"/>
  <c r="U19" i="37"/>
  <c r="U14" i="37"/>
  <c r="U9" i="37"/>
  <c r="D35" i="11"/>
  <c r="C35" i="11"/>
  <c r="D34" i="11"/>
  <c r="D33" i="11"/>
  <c r="C34" i="11"/>
  <c r="C33" i="11"/>
  <c r="U9" i="1"/>
  <c r="R9" i="1"/>
  <c r="F221" i="13"/>
  <c r="F211" i="13"/>
  <c r="F212" i="13"/>
  <c r="F213" i="13"/>
  <c r="F214" i="13"/>
  <c r="F215" i="13"/>
  <c r="F216" i="13"/>
  <c r="F217" i="13"/>
  <c r="F218" i="13"/>
  <c r="F219" i="13"/>
  <c r="F220" i="13"/>
  <c r="F210" i="13"/>
  <c r="B221" i="13" a="1"/>
  <c r="B221" i="13"/>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R14" i="1"/>
  <c r="R13" i="1"/>
  <c r="R1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U10" i="1"/>
  <c r="U11" i="1"/>
  <c r="U12" i="1"/>
  <c r="U13" i="1"/>
  <c r="U14" i="1"/>
  <c r="R11" i="1"/>
  <c r="Y9" i="1"/>
  <c r="Z9" i="1"/>
  <c r="R10" i="1"/>
  <c r="AA9" i="1"/>
  <c r="Y10" i="1"/>
  <c r="Z10" i="1"/>
  <c r="AA10" i="1"/>
  <c r="Y11" i="1"/>
  <c r="Z11" i="1"/>
  <c r="AA11" i="1"/>
  <c r="Y12" i="1"/>
  <c r="AA12" i="1"/>
  <c r="Y13" i="1"/>
  <c r="Z13" i="1"/>
  <c r="AA13" i="1"/>
  <c r="Y14" i="1"/>
  <c r="Z12" i="1"/>
  <c r="Z14" i="1"/>
  <c r="AA14"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11"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2" i="1"/>
  <c r="AB12" i="1"/>
  <c r="AB11" i="1"/>
  <c r="AC1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B13" i="1"/>
  <c r="AC14" i="1"/>
  <c r="AB14" i="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D12" i="1"/>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AD11" i="1"/>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D14" i="1"/>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D13" i="1"/>
  <c r="AL16" i="19"/>
  <c r="T16" i="19"/>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D38" i="18"/>
  <c r="AD30" i="18"/>
  <c r="L14" i="18"/>
  <c r="X6" i="18"/>
  <c r="L30" i="18"/>
  <c r="L22" i="18"/>
  <c r="AJ38" i="18"/>
  <c r="AD6" i="18"/>
  <c r="AJ30" i="18"/>
  <c r="AD22" i="18"/>
  <c r="AJ22" i="18"/>
  <c r="X38" i="18"/>
  <c r="R22" i="18"/>
  <c r="X30" i="18"/>
  <c r="AJ6" i="18"/>
  <c r="L6" i="18"/>
  <c r="R38" i="18"/>
  <c r="L38" i="18"/>
  <c r="R6" i="18"/>
  <c r="R30" i="18"/>
  <c r="AJ14" i="18"/>
  <c r="AD14" i="18"/>
  <c r="X14" i="18"/>
  <c r="X22" i="18"/>
  <c r="R14" i="18"/>
  <c r="AD32" i="18"/>
  <c r="L16" i="18"/>
  <c r="AJ32" i="18"/>
  <c r="R40" i="18"/>
  <c r="AD24" i="18"/>
  <c r="R24" i="18"/>
  <c r="AD8" i="18"/>
  <c r="L40" i="18"/>
  <c r="L24" i="18"/>
  <c r="L8" i="18"/>
  <c r="X40" i="18"/>
  <c r="X16" i="18"/>
  <c r="X24" i="18"/>
  <c r="X32" i="18"/>
  <c r="AJ8" i="18"/>
  <c r="R32" i="18"/>
  <c r="AJ40" i="18"/>
  <c r="AJ24" i="18"/>
  <c r="AJ16" i="18"/>
  <c r="L32" i="18"/>
  <c r="R16" i="18"/>
  <c r="AD16" i="18"/>
  <c r="R8" i="18"/>
  <c r="X8" i="18"/>
  <c r="AD40" i="18"/>
  <c r="J40" i="18"/>
  <c r="P16" i="18"/>
  <c r="J8" i="18"/>
  <c r="AH16" i="18"/>
  <c r="AB40" i="18"/>
  <c r="P40" i="18"/>
  <c r="AB32" i="18"/>
  <c r="V16" i="18"/>
  <c r="AH32" i="18"/>
  <c r="V32" i="18"/>
  <c r="AB8" i="18"/>
  <c r="AB24" i="18"/>
  <c r="J16" i="18"/>
  <c r="V8" i="18"/>
  <c r="AB16" i="18"/>
  <c r="AH24" i="18"/>
  <c r="V40" i="18"/>
  <c r="AH8" i="18"/>
  <c r="AH40" i="18"/>
  <c r="J24" i="18"/>
  <c r="P32" i="18"/>
  <c r="J32" i="18"/>
  <c r="V24" i="18"/>
  <c r="P8" i="18"/>
  <c r="P24" i="18"/>
  <c r="AH12" i="18"/>
  <c r="AH20" i="18"/>
  <c r="V12" i="18"/>
  <c r="AB20" i="18"/>
  <c r="J20" i="18"/>
  <c r="P44" i="18"/>
  <c r="V28" i="18"/>
  <c r="J28" i="18"/>
  <c r="J44" i="18"/>
  <c r="AB12" i="18"/>
  <c r="AH44" i="18"/>
  <c r="P20" i="18"/>
  <c r="AB28" i="18"/>
  <c r="AB36" i="18"/>
  <c r="P28" i="18"/>
  <c r="P36" i="18"/>
  <c r="AH28" i="18"/>
  <c r="J12" i="18"/>
  <c r="AB44" i="18"/>
  <c r="V36" i="18"/>
  <c r="AH36" i="18"/>
  <c r="P12" i="18"/>
  <c r="V44" i="18"/>
  <c r="V20" i="18"/>
  <c r="J36" i="18"/>
  <c r="AF22" i="18"/>
  <c r="AF30" i="18"/>
  <c r="Z6" i="18"/>
  <c r="T14" i="18"/>
  <c r="N6" i="18"/>
  <c r="Z22" i="18"/>
  <c r="AL38" i="18"/>
  <c r="AF6" i="18"/>
  <c r="T30" i="18"/>
  <c r="AF14" i="18"/>
  <c r="N14" i="18"/>
  <c r="AF38" i="18"/>
  <c r="T38" i="18"/>
  <c r="N38" i="18"/>
  <c r="AL6" i="18"/>
  <c r="T22" i="18"/>
  <c r="AL30" i="18"/>
  <c r="Z14" i="18"/>
  <c r="Z30" i="18"/>
  <c r="AL14" i="18"/>
  <c r="AL22" i="18"/>
  <c r="Z38" i="18"/>
  <c r="N30" i="18"/>
  <c r="N22" i="18"/>
  <c r="T6" i="18"/>
  <c r="Z42" i="18"/>
  <c r="AF26" i="18"/>
  <c r="AF18" i="18"/>
  <c r="N34" i="18"/>
  <c r="T18" i="18"/>
  <c r="Z10" i="18"/>
  <c r="Z26" i="18"/>
  <c r="AF34" i="18"/>
  <c r="N18" i="18"/>
  <c r="AL34" i="18"/>
  <c r="AF10" i="18"/>
  <c r="AF42" i="18"/>
  <c r="T26" i="18"/>
  <c r="N42" i="18"/>
  <c r="N26" i="18"/>
  <c r="T10" i="18"/>
  <c r="T34" i="18"/>
  <c r="Z18" i="18"/>
  <c r="AL18" i="18"/>
  <c r="T42" i="18"/>
  <c r="AL10" i="18"/>
  <c r="N10" i="18"/>
  <c r="AL42" i="18"/>
  <c r="Z34" i="18"/>
  <c r="AL26" i="18"/>
  <c r="R34" i="18"/>
  <c r="AJ26" i="18"/>
  <c r="X42" i="18"/>
  <c r="R18" i="18"/>
  <c r="L34" i="18"/>
  <c r="X34" i="18"/>
  <c r="AD34" i="18"/>
  <c r="AJ10" i="18"/>
  <c r="AJ42" i="18"/>
  <c r="AD26" i="18"/>
  <c r="AD10" i="18"/>
  <c r="AD42" i="18"/>
  <c r="R10" i="18"/>
  <c r="AJ34" i="18"/>
  <c r="R42" i="18"/>
  <c r="X10" i="18"/>
  <c r="L42" i="18"/>
  <c r="R26" i="18"/>
  <c r="X26" i="18"/>
  <c r="AD18" i="18"/>
  <c r="L26" i="18"/>
  <c r="AJ18" i="18"/>
  <c r="L10" i="18"/>
  <c r="X18" i="18"/>
  <c r="L18" i="18"/>
  <c r="AB38" i="18"/>
  <c r="J6" i="18"/>
  <c r="AH30" i="18"/>
  <c r="AH14" i="18"/>
  <c r="J30" i="18"/>
  <c r="P30" i="18"/>
  <c r="J22" i="18"/>
  <c r="AH38" i="18"/>
  <c r="P38" i="18"/>
  <c r="AH22" i="18"/>
  <c r="V38" i="18"/>
  <c r="J14" i="18"/>
  <c r="AB6" i="18"/>
  <c r="P6" i="18"/>
  <c r="P14" i="18"/>
  <c r="AB22" i="18"/>
  <c r="J38" i="18"/>
  <c r="P22" i="18"/>
  <c r="V22" i="18"/>
  <c r="V30" i="18"/>
  <c r="AH6" i="18"/>
  <c r="AB30" i="18"/>
  <c r="V14" i="18"/>
  <c r="AB14" i="18"/>
  <c r="V6" i="18"/>
  <c r="AC9" i="1"/>
  <c r="AH34" i="18"/>
  <c r="AH18" i="18"/>
  <c r="J26" i="18"/>
  <c r="V42" i="18"/>
  <c r="P10" i="18"/>
  <c r="J34" i="18"/>
  <c r="AH10" i="18"/>
  <c r="P26" i="18"/>
  <c r="V34" i="18"/>
  <c r="J10" i="18"/>
  <c r="P18" i="18"/>
  <c r="V10" i="18"/>
  <c r="P42" i="18"/>
  <c r="AH42" i="18"/>
  <c r="AB10" i="18"/>
  <c r="V18" i="18"/>
  <c r="J42" i="18"/>
  <c r="AB26" i="18"/>
  <c r="J18" i="18"/>
  <c r="AB34" i="18"/>
  <c r="P34" i="18"/>
  <c r="AH26" i="18"/>
  <c r="AB42" i="18"/>
  <c r="AB18" i="18"/>
  <c r="V26" i="18"/>
  <c r="Z32" i="18"/>
  <c r="AL32" i="18"/>
  <c r="N8" i="18"/>
  <c r="Z40" i="18"/>
  <c r="N32" i="18"/>
  <c r="N40" i="18"/>
  <c r="AL8" i="18"/>
  <c r="N16" i="18"/>
  <c r="Z24" i="18"/>
  <c r="AF8" i="18"/>
  <c r="Z8" i="18"/>
  <c r="AL16" i="18"/>
  <c r="N24" i="18"/>
  <c r="AL40" i="18"/>
  <c r="Z16" i="18"/>
  <c r="T8" i="18"/>
  <c r="T24" i="18"/>
  <c r="AF16" i="18"/>
  <c r="AL24" i="18"/>
  <c r="AF24" i="18"/>
  <c r="T32" i="18"/>
  <c r="AF32" i="18"/>
  <c r="T16" i="18"/>
  <c r="T40" i="18"/>
  <c r="AF40" i="18"/>
  <c r="AB9" i="1"/>
  <c r="P16" i="19"/>
  <c r="AC10" i="1"/>
  <c r="AB10" i="1"/>
  <c r="AB36" i="19"/>
  <c r="J6" i="19"/>
  <c r="AB6" i="19"/>
  <c r="P6" i="19"/>
  <c r="P46" i="19"/>
  <c r="AH36" i="19"/>
  <c r="P36" i="19"/>
  <c r="AH6" i="19"/>
  <c r="AB26" i="19"/>
  <c r="P26" i="19"/>
  <c r="J36" i="19"/>
  <c r="AH16" i="19"/>
  <c r="V46" i="19"/>
  <c r="AB16" i="19"/>
  <c r="V16" i="19"/>
  <c r="J26" i="19"/>
  <c r="AH46" i="19"/>
  <c r="AH26" i="19"/>
  <c r="V36" i="19"/>
  <c r="V6" i="19"/>
  <c r="AB46" i="19"/>
  <c r="J16" i="19"/>
  <c r="AD9" i="1"/>
  <c r="J46" i="19"/>
  <c r="V25" i="19"/>
  <c r="P45" i="19"/>
  <c r="AH15" i="19"/>
  <c r="J45" i="19"/>
  <c r="V45" i="19"/>
  <c r="V15" i="19"/>
  <c r="V35" i="19"/>
  <c r="P25" i="19"/>
  <c r="J15" i="19"/>
  <c r="J35" i="19"/>
  <c r="J55" i="19"/>
  <c r="P35" i="19"/>
  <c r="AB45" i="19"/>
  <c r="AH25" i="19"/>
  <c r="AH45" i="19"/>
  <c r="AB55" i="19"/>
  <c r="AH35" i="19"/>
  <c r="AH55" i="19"/>
  <c r="J25" i="19"/>
  <c r="V55" i="19"/>
  <c r="AB15" i="19"/>
  <c r="AB35" i="19"/>
  <c r="AB25" i="19"/>
  <c r="P55" i="19"/>
  <c r="P15" i="19"/>
  <c r="V26" i="19"/>
  <c r="AD10" i="1"/>
  <c r="W26" i="19"/>
  <c r="W36" i="19"/>
  <c r="Q46" i="19"/>
  <c r="Q6" i="19"/>
  <c r="K26" i="19"/>
  <c r="AC36" i="19"/>
  <c r="AC26" i="19"/>
  <c r="K6" i="19"/>
  <c r="W46" i="19"/>
  <c r="K16" i="19"/>
  <c r="AC16" i="19"/>
  <c r="Q16" i="19"/>
  <c r="AI6" i="19"/>
  <c r="AI36" i="19"/>
  <c r="K46" i="19"/>
  <c r="W16" i="19"/>
  <c r="AI16" i="19"/>
  <c r="AI26" i="19"/>
  <c r="AI46" i="19"/>
  <c r="K36" i="19"/>
  <c r="Q36" i="19"/>
  <c r="AC6" i="19"/>
  <c r="AC46" i="19"/>
  <c r="Q26" i="19"/>
  <c r="W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luisa</author>
  </authors>
  <commentList>
    <comment ref="H5" authorId="0" shapeId="0" xr:uid="{D99AF184-66DE-4045-8014-306847B5E645}">
      <text>
        <r>
          <rPr>
            <sz val="9"/>
            <color indexed="81"/>
            <rFont val="Arial Narrow"/>
            <family val="2"/>
          </rPr>
          <t>Número de veces que se ejecuta la actividad durante el año</t>
        </r>
        <r>
          <rPr>
            <sz val="9"/>
            <color indexed="81"/>
            <rFont val="Tahoma"/>
            <family val="2"/>
          </rPr>
          <t xml:space="preserve">
</t>
        </r>
      </text>
    </comment>
    <comment ref="D8" authorId="0" shapeId="0" xr:uid="{CB41F48A-2A7F-45B6-992D-45840C544FEA}">
      <text>
        <r>
          <rPr>
            <sz val="9"/>
            <color indexed="81"/>
            <rFont val="Arial Narrow"/>
            <family val="2"/>
          </rPr>
          <t xml:space="preserve">Circunstancias bajo las cuales se presenta el riesgo, es la situación más evidente frente al riesgo.
Ejemplo: por multa y sanción del ente regulador 
</t>
        </r>
      </text>
    </comment>
    <comment ref="E8" authorId="0" shapeId="0" xr:uid="{B4C69902-E387-461B-ABE1-F64660584233}">
      <text>
        <r>
          <rPr>
            <sz val="9"/>
            <color indexed="81"/>
            <rFont val="Arial Narrow"/>
            <family val="2"/>
          </rPr>
          <t>Causa  principal  o básica, corresponde a las razones por la cuales se puede presentar  el riesgo
Ejemplo: debido a adquisición de bienes y servicios fuera de los requerimientos normativos</t>
        </r>
      </text>
    </comment>
    <comment ref="F8" authorId="0" shapeId="0" xr:uid="{27E6F640-BD63-4576-86B1-04339410E33C}">
      <text>
        <r>
          <rPr>
            <sz val="9"/>
            <color indexed="81"/>
            <rFont val="Arial Narrow"/>
            <family val="2"/>
          </rPr>
          <t xml:space="preserve">La redacción inicia con POSIBILIDAD DE + Impacto para la entidad (Qué) + Causa Inmediata (Cómo) + Causa Raíz (Por qué)
Ejemplo: Posibilidad de afectación económica por multa y sanción del ente regulador debido a adquisición de bienes y servicios fuera de los requerimientos normativos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luisa</author>
  </authors>
  <commentList>
    <comment ref="C5" authorId="0" shapeId="0" xr:uid="{F7D99FA9-215D-41CD-A25A-F6B663E09CC7}">
      <text>
        <r>
          <rPr>
            <sz val="9"/>
            <color indexed="81"/>
            <rFont val="Tahoma"/>
            <family val="2"/>
          </rPr>
          <t>Diligenciar de acuerdo al grupo de activos de información identificados de acuerdo con sus características propias (disponibilidad, integridad y confidencialidad)</t>
        </r>
      </text>
    </comment>
    <comment ref="M5" authorId="0" shapeId="0" xr:uid="{03C51882-A1ED-4CB3-8305-1BA7E45822EB}">
      <text>
        <r>
          <rPr>
            <sz val="9"/>
            <color indexed="81"/>
            <rFont val="Arial Narrow"/>
            <family val="2"/>
          </rPr>
          <t>Número de veces que se ejecuta la actividad durante el año</t>
        </r>
        <r>
          <rPr>
            <sz val="9"/>
            <color indexed="81"/>
            <rFont val="Tahoma"/>
            <family val="2"/>
          </rPr>
          <t xml:space="preserve">
</t>
        </r>
      </text>
    </comment>
    <comment ref="H8" authorId="0" shapeId="0" xr:uid="{F8810CC7-D6CB-4412-8C28-802746A81675}">
      <text>
        <r>
          <rPr>
            <sz val="9"/>
            <color indexed="81"/>
            <rFont val="Arial Narrow"/>
            <family val="2"/>
          </rPr>
          <t xml:space="preserve">La redacción inicia con POSIBILIDAD DE + Impacto para la entidad (Qué) + Causa Inmediata (Cómo) + Causa Raíz (Por qué)
Ejemplo: Posibilidad de afectación económica por multa y sanción del ente regulador debido a adquisición de bienes y servicios fuera de los requerimientos normativos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Ivonne Andrea Lopez Rincon</author>
  </authors>
  <commentList>
    <comment ref="AH4" authorId="0" shapeId="0" xr:uid="{97F1FDF8-2BFB-4EE7-AA00-2E4A6FA5CACF}">
      <text>
        <r>
          <rPr>
            <sz val="9"/>
            <color rgb="FF000000"/>
            <rFont val="Tahoma"/>
            <family val="2"/>
          </rPr>
          <t>Tener en cuenta ítem 7.3.3 TRATAMIENTO DEL RIESGO de la Guía de Administración del Riesgo. G-E-SIG-05.</t>
        </r>
      </text>
    </comment>
    <comment ref="AC5" authorId="0" shapeId="0" xr:uid="{0826CACF-E8D9-49D6-BF45-82BA21BFD860}">
      <text>
        <r>
          <rPr>
            <sz val="9"/>
            <color rgb="FF000000"/>
            <rFont val="Tahoma"/>
            <family val="2"/>
          </rPr>
          <t>Tener en cuenta la Tabla 15. Resultados de los posibles desplazamientos de la probabilidad y del impacto de los riesgos de la Guía de Administración del Riesgo. G-E-SIG-05.</t>
        </r>
      </text>
    </comment>
    <comment ref="F6" authorId="0" shapeId="0" xr:uid="{6D21C298-E378-44CE-B389-18C18B0EB471}">
      <text>
        <r>
          <rPr>
            <sz val="9"/>
            <color indexed="81"/>
            <rFont val="Tahoma"/>
            <family val="2"/>
          </rPr>
          <t>Por probabilidad se entiende la posibilidad de ocurrencia del
riesgo, ésta puede ser medida con criterios de frecuencia o factibilidad.</t>
        </r>
      </text>
    </comment>
    <comment ref="H6" authorId="0" shapeId="0" xr:uid="{195E1744-9C59-499D-ACEB-61ACCD25B1F7}">
      <text>
        <r>
          <rPr>
            <sz val="9"/>
            <color rgb="FF000000"/>
            <rFont val="Tahoma"/>
            <family val="2"/>
          </rPr>
          <t xml:space="preserve">Consecuencias que puede ocasionar a la organización la
</t>
        </r>
        <r>
          <rPr>
            <sz val="9"/>
            <color rgb="FF000000"/>
            <rFont val="Tahoma"/>
            <family val="2"/>
          </rPr>
          <t>materialización del riesgo.</t>
        </r>
      </text>
    </comment>
    <comment ref="M8" authorId="0" shapeId="0" xr:uid="{EAD41CDD-05F9-461F-8561-0F5207A6D833}">
      <text>
        <r>
          <rPr>
            <sz val="9"/>
            <color indexed="81"/>
            <rFont val="Tahoma"/>
            <family val="2"/>
          </rPr>
          <t>¿Existe un responsable asignado a la ejecución del control?</t>
        </r>
      </text>
    </comment>
    <comment ref="N8" authorId="0" shapeId="0" xr:uid="{1DD5290F-676F-4BD2-9266-A98D750CA9C1}">
      <text>
        <r>
          <rPr>
            <sz val="9"/>
            <color indexed="81"/>
            <rFont val="Tahoma"/>
            <family val="2"/>
          </rPr>
          <t>¿El responsable tiene la autoridad y adecuada segregación de funciones en la ejecución del control?</t>
        </r>
      </text>
    </comment>
    <comment ref="O8" authorId="0" shapeId="0" xr:uid="{4AF083A5-18E5-495A-B36F-16A036655361}">
      <text>
        <r>
          <rPr>
            <sz val="9"/>
            <color rgb="FF000000"/>
            <rFont val="Tahoma"/>
            <family val="2"/>
          </rPr>
          <t>¿La oportunidad en que se ejecuta el control ayuda a prevenir la mitigación del riesgo o a detectar la materialización del riesgo de manera oportuna?</t>
        </r>
      </text>
    </comment>
    <comment ref="P8" authorId="0" shapeId="0" xr:uid="{C185FA4C-BAFA-4944-B21E-896D4686CDBC}">
      <text>
        <r>
          <rPr>
            <sz val="9"/>
            <color indexed="81"/>
            <rFont val="Tahoma"/>
            <family val="2"/>
          </rPr>
          <t>¿Las actividades que se desarrollan en el control realmente buscan por si sola prevenir o detectar las causas que pueden dar origen al riesgo, Ej.: verificar, validar, cotejar, comparar, revisar, etc.?</t>
        </r>
      </text>
    </comment>
    <comment ref="Q8" authorId="0" shapeId="0" xr:uid="{5F62E2D3-AFEA-4CD8-9B22-01579201D8A8}">
      <text>
        <r>
          <rPr>
            <sz val="9"/>
            <color indexed="81"/>
            <rFont val="Tahoma"/>
            <family val="2"/>
          </rPr>
          <t>¿La fuente de información que se utiliza en el desarrollo del control es información confiable que 
permita mitigar el riesgo?</t>
        </r>
      </text>
    </comment>
    <comment ref="R8" authorId="0" shapeId="0" xr:uid="{CC405CF0-6609-4DEB-B563-6F1A55028070}">
      <text>
        <r>
          <rPr>
            <sz val="9"/>
            <color indexed="81"/>
            <rFont val="Tahoma"/>
            <family val="2"/>
          </rPr>
          <t>¿Las observaciones, desviaciones o diferencias
identificadas como resultados de la ejecución del control son investigadas y resueltas de manera oportuna?</t>
        </r>
      </text>
    </comment>
    <comment ref="S8" authorId="0" shapeId="0" xr:uid="{DBD41529-ACF5-4420-B650-8248611D7BAE}">
      <text>
        <r>
          <rPr>
            <sz val="9"/>
            <color rgb="FF000000"/>
            <rFont val="Tahoma"/>
            <family val="2"/>
          </rPr>
          <t>¿Se deja evidencia o rastro de la ejecución del control que permita a cualquier tercero con la evidencia llegar a la misma conclusión?</t>
        </r>
      </text>
    </comment>
    <comment ref="V8" authorId="0" shapeId="0" xr:uid="{19779845-6546-48EF-AADF-314862D33BEC}">
      <text>
        <r>
          <rPr>
            <sz val="9"/>
            <color rgb="FF000000"/>
            <rFont val="Tahoma"/>
            <family val="2"/>
          </rPr>
          <t>Una vez calificado el diseño del control (columna U) se debe establecer la evaluación de acuerdo con las opciones que se encuentran en la lista desplegable.</t>
        </r>
      </text>
    </comment>
    <comment ref="X8" authorId="0" shapeId="0" xr:uid="{3D06568E-3325-41EA-B149-C50283A551B7}">
      <text>
        <r>
          <rPr>
            <sz val="9"/>
            <color indexed="81"/>
            <rFont val="Tahoma"/>
            <family val="2"/>
          </rPr>
          <t>Calificación de la solidez del control teniendo en cuenta los resultados de la calificación del diseño del control y de la ejecución del mismo</t>
        </r>
      </text>
    </comment>
    <comment ref="Z8" authorId="0" shapeId="0" xr:uid="{7F415B54-397D-4DC2-A174-74EF86A63ABD}">
      <text>
        <r>
          <rPr>
            <sz val="9"/>
            <color rgb="FF000000"/>
            <rFont val="Tahoma"/>
            <family val="2"/>
          </rPr>
          <t>La opción "NO", únicamente será valida cuando el rango de calificación de la solidez del contro es Fuerte =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Ivonne Andrea Lopez Rincon</author>
  </authors>
  <commentList>
    <comment ref="A20" authorId="0" shapeId="0" xr:uid="{00000000-0006-0000-0A00-000002000000}">
      <text>
        <r>
          <rPr>
            <b/>
            <sz val="9"/>
            <color indexed="81"/>
            <rFont val="Tahoma"/>
            <family val="2"/>
          </rPr>
          <t>Ivonne Andrea Lopez Rincon:</t>
        </r>
        <r>
          <rPr>
            <sz val="9"/>
            <color indexed="81"/>
            <rFont val="Tahoma"/>
            <family val="2"/>
          </rPr>
          <t xml:space="preserve">
Si la respuesta a la pregunta 16 es afirmativa, el riesgo
se considera catastrófico.</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<sst xmlns="http://schemas.openxmlformats.org/spreadsheetml/2006/main" count="1677" uniqueCount="1106">
  <si>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</si>
  <si>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</si>
  <si>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</si>
  <si>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</si>
  <si>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</si>
  <si>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</si>
  <si>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</si>
  <si>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</si>
  <si>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</si>
  <si>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</si>
  <si>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</si>
  <si>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</si>
  <si>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</si>
  <si>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</si>
  <si>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</si>
  <si>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</si>
  <si>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</si>
  <si>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</si>
  <si>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</si>
  <si>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</si>
  <si>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</si>
  <si>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</si>
  <si>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</si>
  <si>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</si>
  <si>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</si>
  <si>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</si>
  <si>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</si>
  <si>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</si>
  <si>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</si>
  <si>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</si>
  <si>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</si>
  <si>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</si>
  <si>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Estado</t>
  </si>
  <si>
    <t>Finalizado</t>
  </si>
  <si>
    <t>En curso</t>
  </si>
  <si>
    <t>Causa Raíz</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</si>
  <si>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</si>
  <si>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</si>
  <si>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</si>
  <si>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</si>
  <si>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</si>
  <si>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</si>
  <si>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</si>
  <si>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</si>
  <si>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</si>
  <si>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</si>
  <si>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</si>
  <si>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</si>
  <si>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</si>
  <si>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</si>
  <si>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</si>
  <si>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</si>
  <si>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</si>
  <si>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</si>
  <si>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</si>
  <si>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</si>
  <si>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</si>
  <si>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</si>
  <si>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</si>
  <si>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</si>
  <si>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</si>
  <si>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</si>
  <si>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</si>
  <si>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</si>
  <si>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</si>
  <si>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</si>
  <si>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</si>
  <si>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</si>
  <si>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</si>
  <si>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</si>
  <si>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</si>
  <si>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</si>
  <si>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</si>
  <si>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</si>
  <si>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</si>
  <si>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</si>
  <si>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</si>
  <si>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</si>
  <si>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</si>
  <si>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</si>
  <si>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</si>
  <si>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</si>
  <si>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</si>
  <si>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</si>
  <si>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</si>
  <si>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</si>
  <si>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</si>
  <si>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</si>
  <si>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</si>
  <si>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</si>
  <si>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</si>
  <si>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</si>
  <si>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</si>
  <si>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</si>
  <si>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</si>
  <si>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</si>
  <si>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</si>
  <si>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</si>
  <si>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</si>
  <si>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</si>
  <si>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</si>
  <si>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</si>
  <si>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</si>
  <si>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</si>
  <si>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</si>
  <si>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</si>
  <si>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</si>
  <si>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</si>
  <si>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</si>
  <si>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</si>
  <si>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</si>
  <si>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</si>
  <si>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</si>
  <si>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</si>
  <si>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</si>
  <si>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</si>
  <si>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</si>
  <si>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</si>
  <si>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</si>
  <si>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</si>
  <si>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</si>
  <si>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Reducir (mitigar)</t>
  </si>
  <si>
    <t>Reducir (compartir)</t>
  </si>
  <si>
    <t>Probabilidad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</si>
  <si>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</si>
  <si>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</si>
  <si>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</si>
  <si>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</si>
  <si>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</si>
  <si>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</si>
  <si>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</si>
  <si>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</si>
  <si>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</si>
  <si>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</si>
  <si>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</si>
  <si>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</si>
  <si>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</si>
  <si>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</si>
  <si>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</si>
  <si>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</si>
  <si>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</si>
  <si>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</si>
  <si>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</si>
  <si>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</si>
  <si>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</si>
  <si>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</si>
  <si>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</si>
  <si>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</si>
  <si>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</si>
  <si>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</si>
  <si>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</si>
  <si>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</si>
  <si>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</si>
  <si>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</si>
  <si>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</si>
  <si>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</si>
  <si>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</si>
  <si>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</si>
  <si>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</si>
  <si>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</si>
  <si>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</si>
  <si>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</si>
  <si>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</si>
  <si>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</si>
  <si>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</si>
  <si>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</si>
  <si>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</si>
  <si>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</si>
  <si>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</si>
  <si>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</si>
  <si>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</si>
  <si>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</si>
  <si>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</si>
  <si>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</si>
  <si>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</si>
  <si>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</si>
  <si>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</si>
  <si>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</si>
  <si>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</si>
  <si>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</si>
  <si>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</si>
  <si>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</si>
  <si>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</si>
  <si>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</si>
  <si>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</si>
  <si>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</si>
  <si>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</si>
  <si>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</si>
  <si>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</si>
  <si>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</si>
  <si>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</si>
  <si>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</si>
  <si>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</si>
  <si>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Gestión Documental</t>
  </si>
  <si>
    <t>PROCESO</t>
  </si>
  <si>
    <t>PROCESOS</t>
  </si>
  <si>
    <t>FUERTE</t>
  </si>
  <si>
    <t>MODERADO</t>
  </si>
  <si>
    <t>DEBIL</t>
  </si>
  <si>
    <t>DIRECTAMENTE</t>
  </si>
  <si>
    <t>NO DISMINUYE</t>
  </si>
  <si>
    <t>INDIRECTAMENTE</t>
  </si>
  <si>
    <t>Compartir</t>
  </si>
  <si>
    <t>Efectividad= Se materializó el riesgo SI/NO</t>
  </si>
  <si>
    <t>Puede ocurrir …</t>
  </si>
  <si>
    <t>FECHA</t>
  </si>
  <si>
    <t>COMENTARIOS</t>
  </si>
  <si>
    <t>¿SE MATERIALIZÓ EL RIESGO?</t>
  </si>
  <si>
    <t xml:space="preserve">OBSERVACIONES </t>
  </si>
  <si>
    <t>RESPONSABLE</t>
  </si>
  <si>
    <t>ACCIONES A TOMAR</t>
  </si>
  <si>
    <t xml:space="preserve">PRODUCTO /EVIDENCIA DE CUMPLIMIENTO/INDICADOR PARA EVALUAR ACCIONES
IMPLEMENTADAS  </t>
  </si>
  <si>
    <t>PROBABILIDAD</t>
  </si>
  <si>
    <t xml:space="preserve">RIESGO </t>
  </si>
  <si>
    <t>SEGUIMIENTO OFICINA DE CONTROL INTERNO (3RA LINEA DE DEFENSA)</t>
  </si>
  <si>
    <t>MONITOREO POR PROCESO (2DA LINEA DE DEFENSA)</t>
  </si>
  <si>
    <t>AVANCE POR PROCESOS (1ERA LINEA DE DEFENSA)</t>
  </si>
  <si>
    <r>
      <t xml:space="preserve">PLAN DE CONTINGENCIA
</t>
    </r>
    <r>
      <rPr>
        <sz val="10"/>
        <color theme="0"/>
        <rFont val="Arial Narrow"/>
        <family val="2"/>
      </rPr>
      <t>(en caso que se materialice)</t>
    </r>
  </si>
  <si>
    <t>PLAN DE MANEJO DEL RIESGO</t>
  </si>
  <si>
    <t xml:space="preserve">IDENTIFICACIÓN DEL RIESGO </t>
  </si>
  <si>
    <t>Proceso: Administración del Sistema Integrado de Gestión</t>
  </si>
  <si>
    <t>MAPA DE RIESGOS INSTITUCIONAL</t>
  </si>
  <si>
    <t xml:space="preserve">MINISTERIO DE AMBIENTE Y 
DESARROLLO SOSTENIBLE </t>
  </si>
  <si>
    <t>Código: F-E-SIG-28</t>
  </si>
  <si>
    <t>Responder afirmativamente de DOCE a DIECINUEVE preguntas genera un impacto CATASTRÒFICO</t>
  </si>
  <si>
    <t>Responder afirmativamente de SEIS a ONCE preguntas genera un impacto MAYOR</t>
  </si>
  <si>
    <t>Responder afirmativamente de UNO a CINCO pregunta(s) genera un impacto MODERADO</t>
  </si>
  <si>
    <t>TOTAL</t>
  </si>
  <si>
    <t>CALIFICACIÓN DE IMPACTO</t>
  </si>
  <si>
    <t>NIVEL</t>
  </si>
  <si>
    <t>Generar daño ambiental</t>
  </si>
  <si>
    <t>Afectar la imagen nacional</t>
  </si>
  <si>
    <t>Afectar la imagen regional</t>
  </si>
  <si>
    <t>Ocasionar lesiones físicas o pérdida de vidas humanas</t>
  </si>
  <si>
    <t>Generar pérdida de credibilidad del sector</t>
  </si>
  <si>
    <t>Dar lugar a procesos penales</t>
  </si>
  <si>
    <t>Dar lugar a procesos fiscales</t>
  </si>
  <si>
    <t>Dar lugar a procesos disciplinarios</t>
  </si>
  <si>
    <t>Dar lugar a proceso sancionatorios</t>
  </si>
  <si>
    <t>Generar intervención de los órganos de control, de la fiscalía, u otro ente</t>
  </si>
  <si>
    <t>Generar pérdida de información de la entidad</t>
  </si>
  <si>
    <t>Dar lugar al detrimento de calidad de vida de la comunidad por la pérdida del bien o servicios o los recursos públicos</t>
  </si>
  <si>
    <t>Afectar la generación de los productos o la prestación de servicios de la entidad</t>
  </si>
  <si>
    <t>Generar pérdida de recursos económicos</t>
  </si>
  <si>
    <t>Generar pérdida de confianza de la entidad, afectando su reputación</t>
  </si>
  <si>
    <t>Afectar el cumplimiento de la misión del sector a la que pertenece la entidad</t>
  </si>
  <si>
    <t>Afectar el cumplimiento de la misión de la entidad</t>
  </si>
  <si>
    <t>Afectar el cumplimiento de metas y objetivos de la dependencia</t>
  </si>
  <si>
    <t>Afectar al grupo de funcionarios del proceso</t>
  </si>
  <si>
    <t>No</t>
  </si>
  <si>
    <t>Si</t>
  </si>
  <si>
    <t>Si el riesgo de corrupción se materializa podría…</t>
  </si>
  <si>
    <t>RESPUESTA</t>
  </si>
  <si>
    <t>PREGUNTA</t>
  </si>
  <si>
    <t>Riesgo:</t>
  </si>
  <si>
    <t>FORMATO PARA DETERMINAR EL IMPACTO EN RIESGOS DE CORRUPCIÓN</t>
  </si>
  <si>
    <t>EXTREMA</t>
  </si>
  <si>
    <t>ALTA</t>
  </si>
  <si>
    <t>MODERADA</t>
  </si>
  <si>
    <t>BAJA</t>
  </si>
  <si>
    <t>CASI SEGURO</t>
  </si>
  <si>
    <t>PROBABLE</t>
  </si>
  <si>
    <t>POSIBLE</t>
  </si>
  <si>
    <t>IMPROBABLE</t>
  </si>
  <si>
    <t>RARO</t>
  </si>
  <si>
    <t>Evaluación Independiente</t>
  </si>
  <si>
    <t>Gestión Disciplinaria</t>
  </si>
  <si>
    <t>Gestión de Servicios de Información y Soporte Tecnológico</t>
  </si>
  <si>
    <t>Contratación</t>
  </si>
  <si>
    <t>Gestión Jurídica</t>
  </si>
  <si>
    <t>Administración del Talento Humano</t>
  </si>
  <si>
    <t>DÉBIL
menor a 85</t>
  </si>
  <si>
    <t>Gestión Administrativa, Comisiones y Apoyo Logístico</t>
  </si>
  <si>
    <t xml:space="preserve">MODERADO
entre 86 y 95 </t>
  </si>
  <si>
    <t>Ambiental</t>
  </si>
  <si>
    <t>Gestión Financiera</t>
  </si>
  <si>
    <t>DÉBIL = 0
débil + débil</t>
  </si>
  <si>
    <t xml:space="preserve">FUERTE
entre 96 y 100 </t>
  </si>
  <si>
    <t>Seguridad digital</t>
  </si>
  <si>
    <t>Servicio al Ciudadano</t>
  </si>
  <si>
    <t>DÉBIL = 0
débil + moderado</t>
  </si>
  <si>
    <t>RANGO DE CALIFICACIÒN DEL DISEÑO DEL CONTROL</t>
  </si>
  <si>
    <t>Corrupción</t>
  </si>
  <si>
    <t>Gestión del Desarrollo Sostenible</t>
  </si>
  <si>
    <t>DÉBIL = 0
débil + fuerte</t>
  </si>
  <si>
    <t>Tecnología</t>
  </si>
  <si>
    <t>Instrumentación Ambiental</t>
  </si>
  <si>
    <t>DÉBIL = 0
moderado + débil</t>
  </si>
  <si>
    <t>Cumplimiento</t>
  </si>
  <si>
    <t>Formulación y Seguimiento de Políticas Públicas Ambientales</t>
  </si>
  <si>
    <t>MODERADO = 50
moderado + moderado</t>
  </si>
  <si>
    <t>Casi Seguro</t>
  </si>
  <si>
    <t>Financiero</t>
  </si>
  <si>
    <t>Negociación Internacional, Recursos de Cooperación y Banca</t>
  </si>
  <si>
    <t>MODERADO =50
moderado + fuerte</t>
  </si>
  <si>
    <t>Probable</t>
  </si>
  <si>
    <t>Operativo</t>
  </si>
  <si>
    <t>Gestión de Comunicación Estratégica</t>
  </si>
  <si>
    <t>DÉBIL = 0
fuerte + débil</t>
  </si>
  <si>
    <t>DÉBIL
(no se ejecuta)</t>
  </si>
  <si>
    <t>DÉBIL
menor a 50</t>
  </si>
  <si>
    <t>Compartir o transferir</t>
  </si>
  <si>
    <t>Posible</t>
  </si>
  <si>
    <t>Imagen</t>
  </si>
  <si>
    <t>Gestión Estratégica de Tecnologías de la Información</t>
  </si>
  <si>
    <t xml:space="preserve">MODERADO = 50
fuerte + moderado </t>
  </si>
  <si>
    <t>MODERADO
(algunas veces)</t>
  </si>
  <si>
    <t>MODERADO
entre 50 y 99</t>
  </si>
  <si>
    <t>Improbable</t>
  </si>
  <si>
    <t>Gerencial</t>
  </si>
  <si>
    <t>Administración del Sistema Integrado de Gestión</t>
  </si>
  <si>
    <t>FUERTE = 100
fuerte + fuerte</t>
  </si>
  <si>
    <t>FUERTE
(siempre se ejecuta)</t>
  </si>
  <si>
    <t>FUERTE
igual a 100</t>
  </si>
  <si>
    <t>Rara vez</t>
  </si>
  <si>
    <t>Estratégico</t>
  </si>
  <si>
    <t>Gestión Integrada del Portafolio de Planes, Programas y Proyectos</t>
  </si>
  <si>
    <t>TIPO DE CONTROL</t>
  </si>
  <si>
    <t xml:space="preserve">SOLIDEZ INDIVIDUAL DE CADA CONTROL: FUERTE: 100
 MODERADO 50 
DEBIL 0 </t>
  </si>
  <si>
    <t xml:space="preserve">RANGO DE CALIFICACIÓN DE LA EJECUCIÓN  </t>
  </si>
  <si>
    <t>CALIFICACIÓN DE LA SOLIDES DEL CONJUNTO DE CONTROLES</t>
  </si>
  <si>
    <t>TRATAMIENTO DEL RIESGO</t>
  </si>
  <si>
    <t>CLASIFICACIÓN DEL RIESGO</t>
  </si>
  <si>
    <t>Causa Raíz
¿Por qué?</t>
  </si>
  <si>
    <t xml:space="preserve">Causa Inmediata
¿Cómo? </t>
  </si>
  <si>
    <t>DESCRIPCIÓN DEL CONTROL</t>
  </si>
  <si>
    <t>ZONA DE RIESGO INHERENTE</t>
  </si>
  <si>
    <t>IMPACTO INHERENTE</t>
  </si>
  <si>
    <t xml:space="preserve"> CRITERIOS DE IMPACTO</t>
  </si>
  <si>
    <t>PROBABILIDAD INHERENTE</t>
  </si>
  <si>
    <t>FRECUENCIA CON LA CUAL SE REALIZA LA ACTIVIDAD</t>
  </si>
  <si>
    <t>CAUSA /VULNERABILIDAD
Debido a …</t>
  </si>
  <si>
    <t xml:space="preserve">IMPACTO PARA LA ENTIDAD
¿Qué? </t>
  </si>
  <si>
    <t>EVALUACIÓN DEL RIESGO - NIVEL DEL RIESGO RESIDUAL</t>
  </si>
  <si>
    <t>EVALUACIÓN DEL RIESGO - VALORACIÓN DE LOS CONTROLES</t>
  </si>
  <si>
    <t>ANÁLISIS DEL RIESGO INHERENTE</t>
  </si>
  <si>
    <t xml:space="preserve">FECHA DE CUMPLIMIENTO </t>
  </si>
  <si>
    <t>DESCRIPCIÓN DEL AVANCE ACCIONES  DEL PLAN DE MANEJO DEL RIESGO Y CONTROLES</t>
  </si>
  <si>
    <t xml:space="preserve">ESTADO </t>
  </si>
  <si>
    <t>REFERENCIA</t>
  </si>
  <si>
    <t>RIESGO INHERENTE</t>
  </si>
  <si>
    <t xml:space="preserve">VALORACIÓN DEL RIESGO </t>
  </si>
  <si>
    <t>RIESGO RESIDUAL</t>
  </si>
  <si>
    <t>OPCIONES DE MANEJO</t>
  </si>
  <si>
    <t>CAUSA /VULNERABILIDAD</t>
  </si>
  <si>
    <t>CONSECUENCIA</t>
  </si>
  <si>
    <t xml:space="preserve">CLASIFICACIÓN DEL RIESGO </t>
  </si>
  <si>
    <t xml:space="preserve">CALIFICACIÓN DEL RIESGO </t>
  </si>
  <si>
    <t xml:space="preserve">EVALUACIÓN DEL RIESGO </t>
  </si>
  <si>
    <t xml:space="preserve">IMPACTO </t>
  </si>
  <si>
    <t>ZONA DE RIESGO</t>
  </si>
  <si>
    <t>VERIFICACIÓN DE CONTROLES ESTABLECIDOS</t>
  </si>
  <si>
    <t>ZONA DE
 RIESGO</t>
  </si>
  <si>
    <t>FECHA DE CUMPLIMIENTO</t>
  </si>
  <si>
    <t>DESCRIBA EL O LOS CONTROLES ESTABLECIDOS</t>
  </si>
  <si>
    <t>TIPO DE CONTROL ESTABLECIDO</t>
  </si>
  <si>
    <t>EVALUACIÓN DEL DISEÑO DEL CONTROL</t>
  </si>
  <si>
    <t>EVALUACIÓN DE LA EJECUCIÓN DEL CONTROL</t>
  </si>
  <si>
    <t>EVALUACIÓN DE LA SOLIDEZ DEL CONTROL</t>
  </si>
  <si>
    <t>Debido a …</t>
  </si>
  <si>
    <t>Lo que podría afectar o generar  …</t>
  </si>
  <si>
    <t>Valor</t>
  </si>
  <si>
    <t>Nivel</t>
  </si>
  <si>
    <t>Asignación del responsable</t>
  </si>
  <si>
    <t xml:space="preserve">Segregación y autoridad del responsable </t>
  </si>
  <si>
    <t xml:space="preserve">Periodicidad </t>
  </si>
  <si>
    <t xml:space="preserve">Propósito </t>
  </si>
  <si>
    <t xml:space="preserve">Cómo se realiza la actividad de control </t>
  </si>
  <si>
    <t>Qué pasa con las observaciones o desviaciones</t>
  </si>
  <si>
    <t>Evidencia de la ejecución del control</t>
  </si>
  <si>
    <t>PUNTAJE</t>
  </si>
  <si>
    <t>RANGO DE CALIFICACIÓN DEL DISEÑO DEL CONTROL</t>
  </si>
  <si>
    <t>RANGO DE CALIFICACIÓN DE LA EJECUCIÓN DEL CONTROL</t>
  </si>
  <si>
    <t>RANGO DE CALIFICACIÓN DE LA SOLIDEZ DEL CONTROL</t>
  </si>
  <si>
    <t xml:space="preserve">DEBE ESTABLECER ACCIONES PARA FORTALECER EL CONTROL </t>
  </si>
  <si>
    <t>CALIFICACIÓN DE LA SOLIDEZ DEL CONJUNTO DE CONTROLES</t>
  </si>
  <si>
    <t>Evaluacion del control</t>
  </si>
  <si>
    <t xml:space="preserve">No </t>
  </si>
  <si>
    <t xml:space="preserve">Sí </t>
  </si>
  <si>
    <t>Eficacia= Índice de cumplimiento de actividades</t>
  </si>
  <si>
    <t>Fiscal</t>
  </si>
  <si>
    <r>
      <rPr>
        <b/>
        <sz val="14"/>
        <rFont val="Arial Narrow"/>
        <family val="2"/>
      </rPr>
      <t>Versión:</t>
    </r>
    <r>
      <rPr>
        <sz val="14"/>
        <rFont val="Arial Narrow"/>
        <family val="2"/>
      </rPr>
      <t xml:space="preserve"> 6</t>
    </r>
  </si>
  <si>
    <r>
      <t xml:space="preserve">PLAN DE CONTINGENCIA
</t>
    </r>
    <r>
      <rPr>
        <sz val="10"/>
        <color indexed="9"/>
        <rFont val="Arial Narrow"/>
        <family val="2"/>
      </rPr>
      <t>(en caso que se materialice)</t>
    </r>
  </si>
  <si>
    <t>DESCRIPCIÓN ACTIVOS DE INFORMACION</t>
  </si>
  <si>
    <t>TIPO DE ACTIVO/ GRUPO DE ACTIVOS</t>
  </si>
  <si>
    <t>AMENAZA</t>
  </si>
  <si>
    <t xml:space="preserve">DESCRIPCION DEL RIESGO </t>
  </si>
  <si>
    <t>TIPO DE RIESGO DIGITAL</t>
  </si>
  <si>
    <t>Eficacia= Indice de cumplimiento de actividades</t>
  </si>
  <si>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</si>
  <si>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</si>
  <si>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</si>
  <si>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</si>
  <si>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</si>
  <si>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</si>
  <si>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</si>
  <si>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</si>
  <si>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</si>
  <si>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</si>
  <si>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</si>
  <si>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</si>
  <si>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</si>
  <si>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</si>
  <si>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</si>
  <si>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</si>
  <si>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</si>
  <si>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</si>
  <si>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</si>
  <si>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</si>
  <si>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</si>
  <si>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</si>
  <si>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</si>
  <si>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</si>
  <si>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</si>
  <si>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</si>
  <si>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</si>
  <si>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</si>
  <si>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</si>
  <si>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</si>
  <si>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</si>
  <si>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</si>
  <si>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</si>
  <si>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</si>
  <si>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</si>
  <si>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</si>
  <si>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</si>
  <si>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</si>
  <si>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</si>
  <si>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</si>
  <si>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</si>
  <si>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</si>
  <si>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</si>
  <si>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</si>
  <si>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</si>
  <si>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</si>
  <si>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</si>
  <si>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</si>
  <si>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</si>
  <si>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</si>
  <si>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</si>
  <si>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</si>
  <si>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</si>
  <si>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</si>
  <si>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</si>
  <si>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</si>
  <si>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</si>
  <si>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</si>
  <si>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</si>
  <si>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</si>
  <si>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</si>
  <si>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</si>
  <si>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</si>
  <si>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</si>
  <si>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</si>
  <si>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</si>
  <si>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</si>
  <si>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</si>
  <si>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</si>
  <si>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HARDWARE</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</si>
  <si>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</si>
  <si>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</si>
  <si>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</si>
  <si>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</si>
  <si>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</si>
  <si>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</si>
  <si>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</si>
  <si>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</si>
  <si>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</si>
  <si>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</si>
  <si>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</si>
  <si>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</si>
  <si>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</si>
  <si>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</si>
  <si>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</si>
  <si>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</si>
  <si>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</si>
  <si>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</si>
  <si>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</si>
  <si>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</si>
  <si>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</si>
  <si>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</si>
  <si>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</si>
  <si>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</si>
  <si>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</si>
  <si>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</si>
  <si>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</si>
  <si>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</si>
  <si>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</si>
  <si>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</si>
  <si>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</si>
  <si>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</si>
  <si>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</si>
  <si>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</si>
  <si>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</si>
  <si>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</si>
  <si>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</si>
  <si>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</si>
  <si>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</si>
  <si>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PERSONAL</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</si>
  <si>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</si>
  <si>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</si>
  <si>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</si>
  <si>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</si>
  <si>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</si>
  <si>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</si>
  <si>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</si>
  <si>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</si>
  <si>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</si>
  <si>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</si>
  <si>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</si>
  <si>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</si>
  <si>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</si>
  <si>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</si>
  <si>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</si>
  <si>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</si>
  <si>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</si>
  <si>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</si>
  <si>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</si>
  <si>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</si>
  <si>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</si>
  <si>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</si>
  <si>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</si>
  <si>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</si>
  <si>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</si>
  <si>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</si>
  <si>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Núm.</t>
  </si>
  <si>
    <t>Nombre</t>
  </si>
  <si>
    <t>Descripción / Justificación</t>
  </si>
  <si>
    <t>Aplica</t>
  </si>
  <si>
    <t xml:space="preserve">Listado de Controles propuestos </t>
  </si>
  <si>
    <t>Objeto y campo de aplicación</t>
  </si>
  <si>
    <t>Seleccionar los controles dentro del proceso de implementación del Sistema de Gestión de Seguridad de la Información - SGSI</t>
  </si>
  <si>
    <t>Referencias normativas</t>
  </si>
  <si>
    <t>La ISO/IEC 27000, es referenciada parcial o totalmente en el documento y es indispensable para su aplicación.</t>
  </si>
  <si>
    <t>Términos y definiciones</t>
  </si>
  <si>
    <t>Para los propósitos de este documento se aplican los términos y definiciones presentados en la norma ISO/IEC 27000.</t>
  </si>
  <si>
    <t>Estructura de la norma</t>
  </si>
  <si>
    <t>La norma ISO/IEC 27000, contiene 14 numérales de control de seguridad de la información que en su conjunto contienen más de 35 categorías de seguridad principales y 114 controles.</t>
  </si>
  <si>
    <t>A.5</t>
  </si>
  <si>
    <t>Políticas de seguridad de la información</t>
  </si>
  <si>
    <t>A.5.1</t>
  </si>
  <si>
    <t>Directrices establecidas por la dirección para la seguridad de la información</t>
  </si>
  <si>
    <t>Objetivo: Brindar orientación y apoyo por parte de la dirección, para la seguridad de la información de acuerdo con los requisitos del negocio y con las leyes y reglamentos pertinentes.</t>
  </si>
  <si>
    <t>X</t>
  </si>
  <si>
    <t>A 5.1 Asignar por parte de la alta dirección los recursos físicos, financieros, humanos, tecnológicos</t>
  </si>
  <si>
    <t>A.5.1.1</t>
  </si>
  <si>
    <t>Políticas para la seguridad de la información</t>
  </si>
  <si>
    <t>Control: Se debería definir un conjunto de políticas para la seguridad de la información, aprobada por la dirección, publicada y comunicada a los empleados y partes externas pertinentes.</t>
  </si>
  <si>
    <t>A 5.1 Inclusión de acuerdos de confidencialidad con terceros.</t>
  </si>
  <si>
    <t>A.5.1.2</t>
  </si>
  <si>
    <t>Revisión de las políticas para seguridad de la información</t>
  </si>
  <si>
    <t>Control: Las políticas para seguridad de la información se deberían revisar a intervalos planificados o si ocurren cambios significativos, para asegurar su conveniencia, adecuación y eficacia continuas.</t>
  </si>
  <si>
    <t>A 5.1 Actualización de las políticas de seguridad acorde con las necesidades de la entidad.</t>
  </si>
  <si>
    <t>A.6</t>
  </si>
  <si>
    <t>Organización de la seguridad de la información</t>
  </si>
  <si>
    <t>A.6.1</t>
  </si>
  <si>
    <t>Organización interna</t>
  </si>
  <si>
    <t>Objetivo: Establecer un marco de referencia de gestión para iniciar y controlar la implementación y la operación de la seguridad de la información dentro de la organización.</t>
  </si>
  <si>
    <t>A.6.1.1</t>
  </si>
  <si>
    <t>Roles y responsabilidades para la seguridad de información</t>
  </si>
  <si>
    <t>Control: Se deberían definir y asignar todas las responsabilidades de la seguridad de la información.</t>
  </si>
  <si>
    <t>A 6.1 Asignación de roles y responsabilidades frente a la gestión del SGSI</t>
  </si>
  <si>
    <t>A.6.1.2</t>
  </si>
  <si>
    <t>Separación de deberes</t>
  </si>
  <si>
    <t>Control: Los deberes y áreas de responsabilidad en conflicto se deberían separar para reducir las posibilidades de modificación no autorizada o no intencional, o el uso indebido de los activos de la organización.</t>
  </si>
  <si>
    <t>A 6.1 Conformar el equipo de seguridad de la información de forma independiente a la Oficina TIC.</t>
  </si>
  <si>
    <t>A.6.1.3</t>
  </si>
  <si>
    <t>Contacto con las autoridades</t>
  </si>
  <si>
    <t>Control: Se deberían mantener los contactos apropiados con las autoridades pertinentes.</t>
  </si>
  <si>
    <t>A 6.1 Reportar a las autoridades competentes de acuerdo con sus competencias.</t>
  </si>
  <si>
    <t>A.6.1.4</t>
  </si>
  <si>
    <t>Contacto con grupos de interés especial</t>
  </si>
  <si>
    <t>Control: Es conveniente mantener contactos apropiados con grupos de interés especial u otros foros y asociaciones profesionales especializadas en seguridad.</t>
  </si>
  <si>
    <t xml:space="preserve">A 6.1 Propender en el fortalecimiento de las alianzas estratégicas para la generación de grupos de valor que permitan el intercambio de información </t>
  </si>
  <si>
    <t>A.6.1.5</t>
  </si>
  <si>
    <t>Seguridad de la información en la gestión de proyectos</t>
  </si>
  <si>
    <t>Control: La seguridad de la información se debería tratar en la gestión de proyectos, independientemente del tipo de proyecto.</t>
  </si>
  <si>
    <t>A.6.2</t>
  </si>
  <si>
    <t>Dispositivos móviles y teletrabajo</t>
  </si>
  <si>
    <t>Objetivo: Garantizar la seguridad del teletrabajo y el uso de dispositivos móviles.</t>
  </si>
  <si>
    <t>A.6.2 Seguimiento y control sobre las conexiones virtuales (VPN)</t>
  </si>
  <si>
    <t>A.6.2.1</t>
  </si>
  <si>
    <t>Política para dispositivos móviles</t>
  </si>
  <si>
    <t>Control: Se deberían adoptar una política y unas medidas de seguridad de soporte, para gestionar los riesgos introducidos por el uso de dispositivos móviles.</t>
  </si>
  <si>
    <t>A.6.2 Seguimiento y control sobre el software instalado</t>
  </si>
  <si>
    <t>A.6.2.2</t>
  </si>
  <si>
    <t>Teletrabajo</t>
  </si>
  <si>
    <t>Control: Se deberían implementar una política y unas medidas de seguridad de soporte, para proteger la información a la que se tiene acceso, que es procesada o almacenada en los lugares en los que se realiza teletrabajo.</t>
  </si>
  <si>
    <t>A.6.2 Verificación y seguimiento de actualización del antivirus</t>
  </si>
  <si>
    <t>A.7</t>
  </si>
  <si>
    <t>Seguridad de los recursos humanos</t>
  </si>
  <si>
    <t>A.7.1</t>
  </si>
  <si>
    <t>Antes de asumir el empleo</t>
  </si>
  <si>
    <t>Objetivo: Asegurar que los empleados y contratistas comprenden sus responsabilidades y son idóneos en los roles para los que se consideran.</t>
  </si>
  <si>
    <t>A.7.1 Definir claramente los requerimientos acorde con las necesidades de la entidad y propender por su comprensión.</t>
  </si>
  <si>
    <t xml:space="preserve"> </t>
  </si>
  <si>
    <t>A.7.1.1</t>
  </si>
  <si>
    <t>Selección</t>
  </si>
  <si>
    <t>Control: Las verificaciones de los antecedentes de todos los candidatos a un empleo se deberían llevar a cabo de acuerdo con las leyes, reglamentos y ética pertinentes, y deberían ser proporcionales a los requisitos de negocio, a la clasificación de la información a que se va a tener acceso, y a los riesgos percibidos.</t>
  </si>
  <si>
    <t xml:space="preserve">A.7.1.1 Verificar los requerimientos mínimos que debe cumplir el contratista/empleado para la ejecución de sus obligaciones acorde con la idoneidad requerida. </t>
  </si>
  <si>
    <t>A.7.1.2</t>
  </si>
  <si>
    <t>Términos y condiciones del empleo</t>
  </si>
  <si>
    <t>Control: Los acuerdos contractuales con empleados y contratistas, deberían establecer sus responsabilidades y las de la organización en cuanto a la seguridad de la información.</t>
  </si>
  <si>
    <t>A.7.1.2 Suscribir acuerdos de confidencialidad sobre las responsabilidades del SGSI</t>
  </si>
  <si>
    <t>A.7.2</t>
  </si>
  <si>
    <t>Durante la ejecución del empleo</t>
  </si>
  <si>
    <t>Objetivo: Asegurarse de que los empleados y contratistas tomen conciencia de sus responsabilidades de seguridad de la información y las cumplan.</t>
  </si>
  <si>
    <t>A.7.2 Asegurarse de que los empleados y contratistas tomen conciencia de sus responsabilidades de seguridad de la información y las cumplan mediante estrategias de supervisión.</t>
  </si>
  <si>
    <t>A.7.2.1</t>
  </si>
  <si>
    <t>Responsabilidades de la dirección</t>
  </si>
  <si>
    <t>Control: La dirección debería exigir a todos los empleados y contratistas la aplicación de la seguridad de la información de acuerdo con las políticas y procedimientos establecidos por la organización.</t>
  </si>
  <si>
    <t xml:space="preserve">A.7.2.1 Divulgación y apropiación del Manual de Seguridad de la Información </t>
  </si>
  <si>
    <t>A.7.2.2</t>
  </si>
  <si>
    <t>Toma de conciencia, educación y formación en la seguridad de la información</t>
  </si>
  <si>
    <t>Control: Todos los empleados de la organización, y en donde sea pertinente, los contratistas, deberían recibir la educación y la formación en toma de conciencia apropiada, y actualizaciones regulares sobre las políticas y procedimientos pertinentes para su cargo.</t>
  </si>
  <si>
    <t>A.7.2.2 Ejecutar periódicamente campañas de sensibilización asociadas al SGSI</t>
  </si>
  <si>
    <t>A.7.2.3</t>
  </si>
  <si>
    <t>Proceso disciplinario</t>
  </si>
  <si>
    <t>Control: Se debería contar con un proceso disciplinario formal el cual debería ser comunicado, para emprender acciones contra empleados que hayan cometido una violación a la seguridad de la información.</t>
  </si>
  <si>
    <t>A.7.3</t>
  </si>
  <si>
    <t>Terminación o cambio de empleo</t>
  </si>
  <si>
    <t>Objetivo: Proteger los intereses de la organización como parte del proceso de cambio o terminación del contrato.</t>
  </si>
  <si>
    <t>A.7.3.1</t>
  </si>
  <si>
    <t>Terminación o cambio de responsabilidades de empleo</t>
  </si>
  <si>
    <t>Control: Las responsabilidades y los deberes de seguridad de la información que permanecen validos después de la terminación o cambio de contrato se deberían definir, comunicar al empleado o contratista y se deberían hacer cumplir.</t>
  </si>
  <si>
    <t xml:space="preserve">A.7.3.1 Garantizar la entrega de la información vital mediante los acuerdos previamente formalizados con los responsables y el aseguramiento de la misma corresponderá al líder o supervisor. </t>
  </si>
  <si>
    <t>A.8</t>
  </si>
  <si>
    <t>Gestión de activos</t>
  </si>
  <si>
    <t>A.8.1</t>
  </si>
  <si>
    <t>Responsabilidad por los activos</t>
  </si>
  <si>
    <t>Objetivo: Identificar los activos organizacionales y definir las responsabilidades de protección apropiadas.</t>
  </si>
  <si>
    <t>A.8.1.1</t>
  </si>
  <si>
    <t>Inventario de activos</t>
  </si>
  <si>
    <t>Control: Se deberían identificar los activos asociados con la información y las instalaciones de procesamiento de información, y se debería elaborar y mantener un inventario de estos activos.</t>
  </si>
  <si>
    <t>A.8.1. Realizar la actualización periódica de los activos de información con los respectivos responsables.</t>
  </si>
  <si>
    <t>A.8.1.2</t>
  </si>
  <si>
    <t>Propiedad de los activos</t>
  </si>
  <si>
    <t>Control: Los activos mantenidos en el inventario deberían tener un propietario.</t>
  </si>
  <si>
    <t>A.8.1.3</t>
  </si>
  <si>
    <t>Uso aceptable de los activos</t>
  </si>
  <si>
    <t>Control: Se deberían identificar, documentar e implementar reglas para el uso aceptable de información y de activos asociados con información e instalaciones de procesamiento de información.</t>
  </si>
  <si>
    <t>A.8.1.4</t>
  </si>
  <si>
    <t>Devolución de activos</t>
  </si>
  <si>
    <t>Control: Todos los empleados y usuarios de partes externas deberían devolver todos los activos de la organización que se encuentren a su cargo, al terminar su empleo, contrato o acuerdo.</t>
  </si>
  <si>
    <t>A.8.1 Mantener el control de los activos de información (Asignación y devolución de los mismos) mediante el inventario actualizado.</t>
  </si>
  <si>
    <t>A.8.2</t>
  </si>
  <si>
    <t>Clasificación de la información</t>
  </si>
  <si>
    <t>Objetivo: Asegurar que la información recibe un nivel apropiado de protección, de acuerdo con su importancia para la organización.</t>
  </si>
  <si>
    <t>A.8.2 Realizar la actualización de los activos de información con los dueños del proceso a fin de garantizar su clasificación y posterior análisis de protección.</t>
  </si>
  <si>
    <t>A.8.2.1</t>
  </si>
  <si>
    <t>Control: La información se debería clasificar en función de los requisitos legales, valor, criticidad y susceptibilidad a divulgación o a modificación no autorizada.</t>
  </si>
  <si>
    <t xml:space="preserve">A.8.2 Contar con el apoyo permanente de la Oficina Asesora Jurídica del Ministerio para la clasificación de los activos en función de los requisitos legales. </t>
  </si>
  <si>
    <t>A.8.2.2</t>
  </si>
  <si>
    <t>Etiquetado de la información</t>
  </si>
  <si>
    <t>Control: Se debería desarrollar e implementar un conjunto adecuado de procedimientos para el etiquetado de la información, de acuerdo con el esquema de clasificación de información adoptado por la organización.</t>
  </si>
  <si>
    <t>A.8.2.3</t>
  </si>
  <si>
    <t>Manejo de activos</t>
  </si>
  <si>
    <t>Control: Se deberían desarrollar e implementar procedimientos para el manejo de activos, de acuerdo con el esquema de clasificación de información adoptado por la organización.</t>
  </si>
  <si>
    <t>A.8.2 Contar con el apoyo permanente de la Oficina de Gestión Documental del Ministerio para clasificar la información acorde con las tablas de gestión documental.</t>
  </si>
  <si>
    <t>A.8.3.1</t>
  </si>
  <si>
    <t>Gestión de medios removibles</t>
  </si>
  <si>
    <t>Control: Se deberían implementar procedimientos para la gestión de medios removibles, de acuerdo con el esquema de clasificación adoptado por la organización.</t>
  </si>
  <si>
    <t xml:space="preserve">A 8.3 Establecer los lineamientos para la correcta gestión y uso de los medios removibles </t>
  </si>
  <si>
    <t>A.8.3.2</t>
  </si>
  <si>
    <t>Disposición de los medios</t>
  </si>
  <si>
    <t>Control: Se debería disponer en forma segura de los medios cuando ya no se requieran, utilizando procedimientos formales.</t>
  </si>
  <si>
    <t>A.8.3.3</t>
  </si>
  <si>
    <t>Transferencia de medios físicos</t>
  </si>
  <si>
    <t>Control: Los medios que contienen información se deberían proteger contra acceso no autorizado, uso indebido o corrupción durante el transporte.</t>
  </si>
  <si>
    <t>A 8.3 El uso de medios removibles de almacenamiento solamente es autorizado a los funcionarios, contratistas y demás terceros con el aval del Jefe inmediato,.</t>
  </si>
  <si>
    <t>A.9</t>
  </si>
  <si>
    <t>Control de acceso</t>
  </si>
  <si>
    <t>A.9.1</t>
  </si>
  <si>
    <t>Requisitos del negocio para control de acceso</t>
  </si>
  <si>
    <t>Objetivo: Limitar el acceso a información y a instalaciones de procesamiento de información.</t>
  </si>
  <si>
    <t>A.9.1.1</t>
  </si>
  <si>
    <t>Política de control de acceso</t>
  </si>
  <si>
    <t>Control: Se debería establecer, documentar y revisar una política de control de acceso con base en los requisitos del negocio y de seguridad de la información.</t>
  </si>
  <si>
    <t xml:space="preserve">A 9.1 Aplicación y seguimiento de las políticas de red para los usuarios internos y externos de la entidad. </t>
  </si>
  <si>
    <t>A.9.1.2</t>
  </si>
  <si>
    <t>Política sobre el uso de los servicios de red</t>
  </si>
  <si>
    <t>Control: Solo se debería permitir acceso de los usuarios a la red y a los servicios de red para los que hayan sido autorizados específicamente.</t>
  </si>
  <si>
    <t>A 9.1 Control y seguimiento de las políticas de red a través de la herramienta de gestión de servicios de TI.</t>
  </si>
  <si>
    <t>A.9.2</t>
  </si>
  <si>
    <t>Gestión de acceso de usuarios</t>
  </si>
  <si>
    <t>Objetivo: Asegurar el acceso de los usuarios autorizados y evitar el acceso no autorizado a sistemas y servicios.</t>
  </si>
  <si>
    <t>A.9.2.1</t>
  </si>
  <si>
    <t>Registro y cancelación del registro de usuarios</t>
  </si>
  <si>
    <t>Control: Se debería implementar un proceso formal de registro y de cancelación de registro de usuarios, para posibilitar la asignación de los derechos de acceso.</t>
  </si>
  <si>
    <t>A.9.2.2</t>
  </si>
  <si>
    <t>Suministro de acceso de usuarios</t>
  </si>
  <si>
    <t>Control: Se debería implementar un proceso de suministro de acceso formal de usuarios para asignar o revocar los derechos de acceso a todo tipo de usuarios para todos los sistemas y servicios.</t>
  </si>
  <si>
    <t>A 9.2 Control de registro y cancelación de usuarios mediante el directorio activo y la herramienta de gestión de servicios de TI.</t>
  </si>
  <si>
    <t>A.9.2.3</t>
  </si>
  <si>
    <t>Gestión de derechos de acceso privilegiado</t>
  </si>
  <si>
    <t>Control: Se debería restringir y controlar la asignación y uso de derechos de acceso privilegiado.</t>
  </si>
  <si>
    <t>A.9.2.4</t>
  </si>
  <si>
    <t>Gestión de información de autenticación secreta de usuarios</t>
  </si>
  <si>
    <t>Control: La asignación de la información secreta se debería controlar por medio de un proceso de gestión formal.</t>
  </si>
  <si>
    <t>A.9.2.6</t>
  </si>
  <si>
    <t>Retiro o ajuste de los derechos de acceso</t>
  </si>
  <si>
    <t>Control: Los derechos de acceso de todos los empleados y de usuarios externos a la información y a las instalaciones de procesamiento de información se deberían retirar al terminar su empleo, contrato o acuerdo, o se deberían ajustar cuando se hagan cambios.</t>
  </si>
  <si>
    <t>A 9.2 Control de retiros de acceso mediante la herramienta de gestión de servicios de TI.</t>
  </si>
  <si>
    <t>A.9.3</t>
  </si>
  <si>
    <t>Responsabilidades de los usuarios</t>
  </si>
  <si>
    <t>Objetivo: Hacer que los usuarios rindan cuentas por la salvaguarda de su información de autenticación.</t>
  </si>
  <si>
    <t>A 9.3 Asignación de permisos de usuarios por perfiles</t>
  </si>
  <si>
    <t>A.9.3.1</t>
  </si>
  <si>
    <t>Uso de la información de autenticación secreta</t>
  </si>
  <si>
    <t>Control: Se debería exigir a los usuarios que cumplan las prácticas de la organización para el uso de información de autenticación secreta.</t>
  </si>
  <si>
    <t>A.9.4</t>
  </si>
  <si>
    <t>Control de acceso a sistemas y aplicaciones</t>
  </si>
  <si>
    <t>Objetivo: Evitar el acceso no autorizado a sistemas y aplicaciones.</t>
  </si>
  <si>
    <t>A 9.4 Establecer privilegios de acceso a los usuarios</t>
  </si>
  <si>
    <t>A.9.4.1</t>
  </si>
  <si>
    <t>Restricción de acceso Información</t>
  </si>
  <si>
    <t xml:space="preserve">Control: El acceso a la información y a las funciones de los sistemas de las aplicaciones se debería restringir de acuerdo con la política de control de acceso.
</t>
  </si>
  <si>
    <t>A 9.4 Asignación de permisos de acuerdo con las necesidades. Esta asignación deberá realizarse de acuerdo con la aprobación del jefe inmediato con su debida justificación.</t>
  </si>
  <si>
    <t>A.9.4.2</t>
  </si>
  <si>
    <t>Procedimiento de ingreso seguro</t>
  </si>
  <si>
    <t>Control: Cuando lo requiere la política de control de acceso, el acceso a sistemas y aplicaciones se debería controlar mediante un proceso de ingreso seguro.</t>
  </si>
  <si>
    <t>A 9.4 Identificar y auditar los accesos realizados mediante logs de auditoria</t>
  </si>
  <si>
    <t>A.9.4.3</t>
  </si>
  <si>
    <t>Sistema de gestión de contraseñas</t>
  </si>
  <si>
    <t>Control: Los sistemas de gestión de contraseñas deberían ser interactivos y deberían asegurar la calidad de las contraseñas.</t>
  </si>
  <si>
    <t>A 9.4 Asignación y configuración de contraseñas de acceso seguras.</t>
  </si>
  <si>
    <t>A.9.4.4</t>
  </si>
  <si>
    <t>Uso de programas utilitarios privilegiados</t>
  </si>
  <si>
    <t>Control: Se debería restringir y controlar estrictamente el uso de programas utilitarios que pudieran tener capacidad de anular el sistema y los controles de las aplicaciones.</t>
  </si>
  <si>
    <t>A.9.4.5</t>
  </si>
  <si>
    <t>Control de acceso a códigos fuente de programas</t>
  </si>
  <si>
    <t>Control: Se debería restringir el acceso a los códigos fuente de los programas.</t>
  </si>
  <si>
    <t>A 9.4 Centralizar los códigos fuentes de las aplicaciones en el repositorio dispuesto por la entidad.</t>
  </si>
  <si>
    <t>A.10</t>
  </si>
  <si>
    <t>Criptografía</t>
  </si>
  <si>
    <t>Objetivo: Asegurar el uso apropiado y eficaz de la criptografía para proteger la confidencialidad, la autenticidad y/o la integridad de la información.</t>
  </si>
  <si>
    <t>A.10.1</t>
  </si>
  <si>
    <t>Controles criptográficos</t>
  </si>
  <si>
    <t>A.10.1.1</t>
  </si>
  <si>
    <t>Política sobre el uso de controles criptográficos</t>
  </si>
  <si>
    <t>Control: Se debería desarrollar e implementar una política sobre el uso de controles criptográficos para la protección de la información.</t>
  </si>
  <si>
    <t>A.10.1.2</t>
  </si>
  <si>
    <t>Gestión de llaves</t>
  </si>
  <si>
    <t>Control: Se debería desarrollar e implementar una política sobre el uso, protección y tiempo de vida de las llaves criptográficas durante todo su ciclo de vida.</t>
  </si>
  <si>
    <t>A.11</t>
  </si>
  <si>
    <t>Seguridad física y del entorno</t>
  </si>
  <si>
    <t>A.11.1</t>
  </si>
  <si>
    <t>Áreas seguras</t>
  </si>
  <si>
    <t>Objetivo: Prevenir el acceso físico no autorizado, el daño y la interferencia a la información y a las instalaciones de procesamiento de información de la organización.</t>
  </si>
  <si>
    <t>A.11.1.1</t>
  </si>
  <si>
    <t>Perímetro de seguridad física</t>
  </si>
  <si>
    <t>Control: Se deberían definir y usar perímetros de seguridad, y usarlos para proteger áreas que contengan información sensible o critica, e instalaciones de manejo de información.</t>
  </si>
  <si>
    <t>A.11 Restricción de ingreso físico al personal no autorizado</t>
  </si>
  <si>
    <t>A.11.1.2</t>
  </si>
  <si>
    <t>Controles físicos de entrada</t>
  </si>
  <si>
    <t>Control: Las áreas seguras se deberían proteger mediante controles de entrada apropiados para asegurar que solamente se permite el acceso a personal autorizado.</t>
  </si>
  <si>
    <t>A.11 Evitar accesos no necesarios. En caso de ser estrictamente necesario el ingreso a las áreas sensible como datacenter se debe llevar el respectivo registro</t>
  </si>
  <si>
    <t>A.11.1.3</t>
  </si>
  <si>
    <t>Seguridad de oficinas, recintos e instalaciones</t>
  </si>
  <si>
    <t>Control: Se debería diseñar y aplicar seguridad física a oficinas, recintos e instalaciones.</t>
  </si>
  <si>
    <t>A.11 Medidas de control de presencia (Sistemas de videovigilancia)</t>
  </si>
  <si>
    <t>A.11.1.4</t>
  </si>
  <si>
    <t>Protección contra amenazas externas y ambientales</t>
  </si>
  <si>
    <t>Control: Se debería diseñar y aplicar protección física contra desastres naturales, ataques maliciosos o accidentes.</t>
  </si>
  <si>
    <t xml:space="preserve">A 11. Mantenimiento y soporte de los equipos de respaldo </t>
  </si>
  <si>
    <t>A.11.1.5</t>
  </si>
  <si>
    <t>Trabajo en áreas seguras</t>
  </si>
  <si>
    <t>Control: Se deberían diseñar y aplicar procedimientos para trabajo en áreas seguras.</t>
  </si>
  <si>
    <t xml:space="preserve">A 11. Incluir los requerimientos necesarios dentro de los acuerdos internos y externos para el  trabajo en áreas seguras </t>
  </si>
  <si>
    <t>A.11.1.6</t>
  </si>
  <si>
    <t>Áreas de despacho y carga</t>
  </si>
  <si>
    <t>Control: Se deberían controlar los puntos de acceso tales como áreas de despacho y de carga, y otros puntos en donde pueden entrar personas no autorizadas, y si es posible, aislarlos de las instalaciones de procesamiento de información para evitar el acceso no autorizado.</t>
  </si>
  <si>
    <t>A.11.2</t>
  </si>
  <si>
    <t>Equipos</t>
  </si>
  <si>
    <t>Objetivo: Prevenir la perdida, daño, robo o compromiso de activos, y la interrupción de las operaciones de la organización.</t>
  </si>
  <si>
    <t>A.11.2.1</t>
  </si>
  <si>
    <t>Ubicación y protección de los equipos</t>
  </si>
  <si>
    <t>Control: Los equipos deberían estar ubicados y protegidos para reducir los riesgos de amenazas y peligros del entorno, y las oportunidades para acceso no autorizado.</t>
  </si>
  <si>
    <t>A 11.2 Acceso restringido en el centro de datos. Ingreso a personal debidamente autorizado</t>
  </si>
  <si>
    <t>A.11.2.2</t>
  </si>
  <si>
    <t>Servicios de suministro</t>
  </si>
  <si>
    <t>Control: Los equipos se deberían proteger contra fallas de energía y otras interrupciones causadas por fallas en los servicios de suministro.</t>
  </si>
  <si>
    <t xml:space="preserve">A 11.2 Actualización y mantenimiento de los sistemas de respaldo de energía </t>
  </si>
  <si>
    <t>A.11.2.3</t>
  </si>
  <si>
    <t>Seguridad del cableado</t>
  </si>
  <si>
    <t>Control: El cableado de potencia y de telecomunicaciones que porta datos o soporta servicios de información debería estar protegido contra interceptación, interferencia o daño.</t>
  </si>
  <si>
    <t>A 11.2 Separar los cables de energía de los de comunicaciones para evitar interferencias.</t>
  </si>
  <si>
    <t>A.11.2.4</t>
  </si>
  <si>
    <t>Mantenimiento de equipos</t>
  </si>
  <si>
    <t>Control: Los equipos se deberían mantener correctamente para asegurar su disponibilidad e integridad continuas.</t>
  </si>
  <si>
    <t>A.11.2 Servicios de soporte y mantenimiento vigentes de acuerdo con las recomendaciones del fabricante.</t>
  </si>
  <si>
    <t>A.11.2.5</t>
  </si>
  <si>
    <t>Retiro de activos</t>
  </si>
  <si>
    <t>Control: Los equipos, información o software no se deberían retirar de su sitio sin autorización previa.</t>
  </si>
  <si>
    <t>A 11.2.Seguir los procedimientos de salida de equipos con la respectiva autorización</t>
  </si>
  <si>
    <t>A.11.2.6</t>
  </si>
  <si>
    <t>Seguridad de equipos y activos fuera de las instalaciones</t>
  </si>
  <si>
    <t>Control: Se deberían aplicar medidas de seguridad a los activos que se encuentran fuera de las instalaciones de la organización, teniendo en cuenta los diferentes riesgos de trabajar fuera de dichas instalaciones.</t>
  </si>
  <si>
    <t>A 11.2 Aplicación del software de encriptación para la protección de la información salvaguardada en medios portátiles de uso institucional.</t>
  </si>
  <si>
    <t>A.11.2.7</t>
  </si>
  <si>
    <t>Disposición segura o reutilización de equipos</t>
  </si>
  <si>
    <t>Control: Se deberían verificar todos los elementos de equipos que contengan medios de almacenamiento, para asegurar que cualquier dato sensible o software con licencia haya sido retirado o sobrescrito en forma segura antes de su disposición o reutilización.</t>
  </si>
  <si>
    <t>A 11.2 Aplicación de métodos de borrado seguro</t>
  </si>
  <si>
    <t>A.11.2.8</t>
  </si>
  <si>
    <t>Equipos de usuario desatendidos</t>
  </si>
  <si>
    <t>Control: Los usuarios deberían asegurarse de que a los equipos desatendidos se les dé protección apropiada.</t>
  </si>
  <si>
    <t>A 11.2 Aplicación de las políticas de bloqueo automático al dispositivo de acuerdo al tiempo de inactividad.</t>
  </si>
  <si>
    <t>A.11.2.9</t>
  </si>
  <si>
    <t>Política de escritorio limpio y pantalla limpia</t>
  </si>
  <si>
    <t>Control: Se debería adoptar una política de escritorio limpio para los papeles y medios de almacenamiento removibles, y una política de pantalla limpia en las instalaciones de procesamiento de información.</t>
  </si>
  <si>
    <t xml:space="preserve">A 11.2 Aplicación de políticas de escritorio limpio. </t>
  </si>
  <si>
    <t>A.12</t>
  </si>
  <si>
    <t>Seguridad de las operaciones</t>
  </si>
  <si>
    <t>A 11.2. Implementación de soluciones en alta disponibilidad</t>
  </si>
  <si>
    <t>A.12.1</t>
  </si>
  <si>
    <t>Procedimientos operacionales y responsabilidades</t>
  </si>
  <si>
    <t>Objetivo: Asegurar las operaciones correctas y seguras de las instalaciones de procesamiento de información.</t>
  </si>
  <si>
    <t>A 12. Repositorio de respaldo de información</t>
  </si>
  <si>
    <t>A.12.1.1</t>
  </si>
  <si>
    <t>Procedimientos de operación documentados</t>
  </si>
  <si>
    <t>Control: Los procedimientos de operación se deberían documentar y poner a disposición de todos los usuarios que los necesiten.</t>
  </si>
  <si>
    <t>A 12.1 Aplicación del procedimiento de gestión de cambios para cualquier modificación que requiera la infraestructura tecnológica</t>
  </si>
  <si>
    <t>A.12.1.2</t>
  </si>
  <si>
    <t>Gestión de cambios</t>
  </si>
  <si>
    <t>Control: Se deberían controlar los cambios en la organización, en los procesos de negocio, en las instalaciones y en los sistemas de procesamiento de información que afectan la seguridad de la información.</t>
  </si>
  <si>
    <t>A 12.1  Los cambios requeridos deberán ser concertados y aprobados con el grupo de gestión de cambios de acuerdo con el procedimiento.</t>
  </si>
  <si>
    <t>A.12.1.3</t>
  </si>
  <si>
    <t>Gestión de capacidad</t>
  </si>
  <si>
    <t>Control: Para asegurar el desempeño requerido del sistema se debería hacer seguimiento al uso de los recursos, hacer los ajustes, y hacer proyecciones de los requisitos sobre la capacidad futura.</t>
  </si>
  <si>
    <t>A 12.1 Analizar, validar y comunicar el estado de capacidad de la infraestructura tecnológica siguiendo los lineamientos establecidos en el procedimiento.</t>
  </si>
  <si>
    <t>A.12.1.4</t>
  </si>
  <si>
    <t>Separación de los ambientes de desarrollo, pruebas y operación</t>
  </si>
  <si>
    <t>Control: Se deberían separar los ambientes de desarrollo, prueba y operación, para reducir los riesgos de acceso o cambios no autorizados al ambiente de operación.</t>
  </si>
  <si>
    <t>A 12.1 Separación de los ambientes de desarrollo con los ambientes de producción.</t>
  </si>
  <si>
    <t>A.12.2</t>
  </si>
  <si>
    <t>Protección contra códigos maliciosos</t>
  </si>
  <si>
    <t>Objetivo: Asegurarse de que la información y las instalaciones de procesamiento de información estén protegidas contra códigos maliciosos.</t>
  </si>
  <si>
    <t>A 12.2 Soportar y mantener la plataforma de antivirus actualizada</t>
  </si>
  <si>
    <t>A.12.2.1</t>
  </si>
  <si>
    <t>Controles contra códigos maliciosos</t>
  </si>
  <si>
    <t>Control: Se deberían implementar controles de detección, de prevención y de recuperación, combinados con la toma de conciencia apropiada de los usuarios, para proteger contra códigos maliciosos.</t>
  </si>
  <si>
    <t>A 12.2 Mantener actualizado el sistema de seguridad perimetral así como garantizar su debido soporte</t>
  </si>
  <si>
    <t>A.12.3</t>
  </si>
  <si>
    <t>Copias de respaldo</t>
  </si>
  <si>
    <t>Objetivo: Proteger contra la perdida de datos.</t>
  </si>
  <si>
    <t>A 12.3 Garantizar las copias de respaldo de acuerdo con las políticas de backup definidas por la entidad</t>
  </si>
  <si>
    <t>A.12.3.1</t>
  </si>
  <si>
    <t>Respaldo de información</t>
  </si>
  <si>
    <t>Control: Se deberían hacer copias de respaldo de la información, del software e imágenes de los sistemas, y ponerlas a prueba regularmente de acuerdo con una política de copias de respaldo aceptada.</t>
  </si>
  <si>
    <t>A 12.3 Realizar la restauración de las copias de respaldo de acuerdo con lo establecido en las políticas de backup</t>
  </si>
  <si>
    <t>A.12.4</t>
  </si>
  <si>
    <t>Registro y seguimiento</t>
  </si>
  <si>
    <t>Objetivo: Registrar eventos y generar evidencia.</t>
  </si>
  <si>
    <t xml:space="preserve">A 12.4  Monitorear los logs de auditoría generados desde las aplicaciones </t>
  </si>
  <si>
    <t>A.12.4.1</t>
  </si>
  <si>
    <t>Registro de eventos</t>
  </si>
  <si>
    <t>Control: Se deberían elaborar, conservar y revisar regularmente los registros acerca de actividades del usuario, excepciones, fallas y eventos de seguridad de la información.</t>
  </si>
  <si>
    <t>A 12.4 Monitorear los eventos de seguridad significativos que se generen dentro de la plataforma SIEM</t>
  </si>
  <si>
    <t>A.12.4.2</t>
  </si>
  <si>
    <t>Protección de la información de registro</t>
  </si>
  <si>
    <t>Control: Las instalaciones y la información de registro se deberían proteger contra alteración y acceso no autorizado.</t>
  </si>
  <si>
    <t>A 12.4  Restringir los accesos de administración para evitar cambios en los registros.</t>
  </si>
  <si>
    <t>A.12.4.3</t>
  </si>
  <si>
    <t>Registros del administrador y del operador</t>
  </si>
  <si>
    <t>Control: Las actividades del administrador y del operador del sistema se deberían registrar, y los registros se deberían proteger y revisar con regularidad.</t>
  </si>
  <si>
    <t>x</t>
  </si>
  <si>
    <t>A 12.4 Monitorear los eventos que se puedan presentar a través del software de gestión de la solución</t>
  </si>
  <si>
    <t>A.12.4.4</t>
  </si>
  <si>
    <t>sincronización de relojes</t>
  </si>
  <si>
    <t>Control: Los relojes de todos los sistemas de procesamiento de información pertinentes dentro de una organización o ámbito de seguridad se deberían sincronizar con una única fuente de referencia de tiempo.</t>
  </si>
  <si>
    <t>A 12.4 Ejecutar la sincronización de la infraestructura tecnológica con las políticas establecidas</t>
  </si>
  <si>
    <t>A.12.5</t>
  </si>
  <si>
    <t>Control de software operacional</t>
  </si>
  <si>
    <t>Objetivo: Asegurar la integridad de los sistemas operacionales.</t>
  </si>
  <si>
    <t>A.12.5.1</t>
  </si>
  <si>
    <t>Instalación de software en sistemas operativos</t>
  </si>
  <si>
    <t>Control: Se deberían implementar procedimientos para controlar la instalación de software en sistemas operativos.</t>
  </si>
  <si>
    <t>A 12.5 Restringir la instalación del software no autorizado sobre los sistemas operativos</t>
  </si>
  <si>
    <t>A.12.6</t>
  </si>
  <si>
    <t>Gestión de la vulnerabilidad técnica</t>
  </si>
  <si>
    <t>Objetivo: Prevenir el aprovechamiento de las vulnerabilidades técnicas.</t>
  </si>
  <si>
    <t>A.12.6.1</t>
  </si>
  <si>
    <t>Gestión de las vulnerabilidades técnicas</t>
  </si>
  <si>
    <t>Control: Se debería obtener oportunamente información acerca de las vulnerabilidades técnicas de los sistemas de información que se usen; evaluar la exposición de la organización a estas vulnerabilidades, y tomar las medidas apropiadas para tratar el riesgo asociado.</t>
  </si>
  <si>
    <t>A 12.6 Realizar las pruebas de vulnerabilidades a los sistemas de información/aplicaciones identificando los riesgos y debilidades con el propósito que sean resueltas.</t>
  </si>
  <si>
    <t>A.12.6.2</t>
  </si>
  <si>
    <t>Restricciones sobre la instalación de software</t>
  </si>
  <si>
    <t>Control: Se deberían establecer e implementar las reglas para la instalación de software por parte de los usuarios.</t>
  </si>
  <si>
    <t>A 12.6 Restringir la instalación del software no autorizado con la aplicación de las políticas en el DA</t>
  </si>
  <si>
    <t>A.12.7</t>
  </si>
  <si>
    <t>Consideraciones sobre auditorias de sistemas de información</t>
  </si>
  <si>
    <t>Objetivo: Minimizar el impacto de las actividades de auditoría sobre los sistemas operacionales.</t>
  </si>
  <si>
    <t>A.12.7.1</t>
  </si>
  <si>
    <t>Información controles de auditoría de sistemas</t>
  </si>
  <si>
    <t>Control: Los requisitos y actividades de auditoría que involucran la verificación de los sistemas operativos se deberían planificar y acordar cuidadosamente para minimizar las interrupciones en los procesos del negocio.</t>
  </si>
  <si>
    <t>A.13</t>
  </si>
  <si>
    <t>Seguridad de las comunicaciones</t>
  </si>
  <si>
    <t>A.13.1</t>
  </si>
  <si>
    <t>Gestión de la seguridad de las redes</t>
  </si>
  <si>
    <t>Objetivo: Asegurar la protección de la información en las redes, y sus instalaciones de procesamiento de información de soporte.</t>
  </si>
  <si>
    <t>A.13.1.1</t>
  </si>
  <si>
    <t>Controles de redes</t>
  </si>
  <si>
    <t>Control: Las redes se deberían gestionar y controlar para proteger la información en sistemas y aplicaciones.</t>
  </si>
  <si>
    <t xml:space="preserve">A 13.1 Gestión y control de los componentes de red de acuerdo con los mecanismos definidos </t>
  </si>
  <si>
    <t>A.13.1.2</t>
  </si>
  <si>
    <t>Seguridad de los servicios de red</t>
  </si>
  <si>
    <t>Control: Se deberían identificar los mecanismos de seguridad, los niveles de servicio y los requisitos de gestión de todos los servicios de red, e incluirlos en los acuerdos de servicios de red, ya sea que los servicios se presten internamente o se contraten externamente.</t>
  </si>
  <si>
    <t>A 13.1 Aplicación de las políticas de red</t>
  </si>
  <si>
    <t>A.13.1.3</t>
  </si>
  <si>
    <t>Separación en las redes</t>
  </si>
  <si>
    <t>Control: Los grupos de servicios de información, usuarios y sistemas de información se deberían separar en las redes.</t>
  </si>
  <si>
    <t>A 13.1 Segmentación de las redes de comunicación</t>
  </si>
  <si>
    <t>A.13.2</t>
  </si>
  <si>
    <t>Transferencia de información</t>
  </si>
  <si>
    <t>Objetivo: Mantener la seguridad de la información transferida dentro de una organización y con cualquier entidad externa.</t>
  </si>
  <si>
    <t>A.13.2 Centralizar la información institucional en los servidores dispuestos por la Oficina TIC (Esta información deberá clasificarse de acuerdo con las tablas de retención documental)</t>
  </si>
  <si>
    <t>A.13.2.1</t>
  </si>
  <si>
    <t>Políticas y procedimientos de transferencia de información</t>
  </si>
  <si>
    <t>Control: Se debería contar con políticas, procedimientos y controles de transferencia formales para proteger la transferencia de información mediante el uso de todo tipo de instalaciones de comunicación.</t>
  </si>
  <si>
    <t>A.13.2.2</t>
  </si>
  <si>
    <t>Acuerdos sobre transferencia de información</t>
  </si>
  <si>
    <t>Control: Los acuerdos deberían tener en cuenta la transferencia segura de información del negocio entre la organización y las partes externas.</t>
  </si>
  <si>
    <t>A 13.2 Requerir dentro de los acuerdos obligaciones relacionadas con la transferencia de la información</t>
  </si>
  <si>
    <t>A.13.2.3</t>
  </si>
  <si>
    <t>Mensajería electrónica</t>
  </si>
  <si>
    <t>Control: Se debería proteger adecuadamente la información incluida en la mensajería electrónica.</t>
  </si>
  <si>
    <t>A 13.2  Garantizar las copias de respaldo de la información institucional contenidas en el correo electrónico de los usuarios.</t>
  </si>
  <si>
    <t>A.13.2.4</t>
  </si>
  <si>
    <t>Acuerdos de confidencialidad o de no divulgación</t>
  </si>
  <si>
    <t>Control: Se deberían identificar, revisar regularmente y documentar los requisitos para los acuerdos de confidencialidad o no divulgación que reflejen las necesidades de la organización para la protección de la información.</t>
  </si>
  <si>
    <t xml:space="preserve">A 13.2 Requerir la constitución de los acuerdos de confidencialidad para la protección de la información institucional </t>
  </si>
  <si>
    <t>A.14</t>
  </si>
  <si>
    <t>Adquisición, desarrollo y mantenimientos de sistemas</t>
  </si>
  <si>
    <t>A.14.1.1</t>
  </si>
  <si>
    <t>Requisitos de seguridad de los sistemas de información</t>
  </si>
  <si>
    <t>Objetivo: Asegurar que la seguridad de la información sea una parte integral de los sistemas de información durante todo el ciclo de vida. Esto incluye también los requisitos para sistemas de información que prestan servicios en redes públicas.</t>
  </si>
  <si>
    <t>Análisis y especificación de requisitos de seguridad de la información</t>
  </si>
  <si>
    <t>Control: Los requisitos relacionados con seguridad de la información se deberían incluir en los requisitos para nuevos sistemas de información o para mejoras a los sistemas de información existentes.</t>
  </si>
  <si>
    <t>A.14.1. Garantizar Soporte y mantenimiento vigente de la solución tecnológica</t>
  </si>
  <si>
    <t>A.14.1.2</t>
  </si>
  <si>
    <t>Seguridad de servicios de las aplicaciones en redes publicas</t>
  </si>
  <si>
    <t>Control: La información involucrada en los servicios de aplicaciones que pasan sobre redes públicas se debería proteger de actividades fraudulentas, disputas contractuales y divulgación y modificación no</t>
  </si>
  <si>
    <t>A.14.1.3</t>
  </si>
  <si>
    <t>Protección de transacciones de los servicios de las aplicaciones</t>
  </si>
  <si>
    <t>Control: La información involucrada en las transacciones de los servicios de las aplicaciones se debería proteger para evitar la transmisión incompleta, el enrutamiento errado, la alteración no autorizada de mensajes, la divulgación no autorizada, y la duplicación o reproducción de mensajes no autorizada.</t>
  </si>
  <si>
    <t>A.14.2</t>
  </si>
  <si>
    <t>Seguridad en los procesos de desarrollo y soporte</t>
  </si>
  <si>
    <t>Objetivo: Asegurar de que la seguridad de la información esté diseñada e implementada dentro del ciclo de vida de desarrollo de los sistemas de información.</t>
  </si>
  <si>
    <t>A.14.2.1</t>
  </si>
  <si>
    <t>Política de desarrollo seguro</t>
  </si>
  <si>
    <t>Control: Se deberían establecer y aplicar reglas para el desarrollo de software y de sistemas, a los desarrollos que se dan dentro de la organización.</t>
  </si>
  <si>
    <t>A.14.2.2</t>
  </si>
  <si>
    <t>Procedimientos de control de cambios en sistemas</t>
  </si>
  <si>
    <t>Control: Los cambios a los sistemas dentro del ciclo de vida de desarrollo se deberían controlar mediante el uso de procedimientos formales de control de cambios.</t>
  </si>
  <si>
    <t>A.14.2.3</t>
  </si>
  <si>
    <t>Revisión técnica de las aplicaciones después de cambios en la plataforma de operación</t>
  </si>
  <si>
    <t>Control: Cuando se cambian las plataformas de operación, se deberían revisar las aplicaciones críticas del negocio, y ponerlas a prueba para asegurar que no haya impacto adverso en las operaciones o seguridad de la organización.</t>
  </si>
  <si>
    <t>A.14.2.4</t>
  </si>
  <si>
    <t>Restricciones en los cambios a los paquetes de software</t>
  </si>
  <si>
    <t>Control: Se deberían desalentar las modificaciones a los paquetes de software, que se deben limitar a los cambios necesarios, y todos los cambios se deberían controlar estrictamente.</t>
  </si>
  <si>
    <t>A.14.2.5</t>
  </si>
  <si>
    <t>Principios de construcción de sistemas seguros</t>
  </si>
  <si>
    <t>Control: Se deberían establecer, documentar y mantener principios para la construcción de sistemas seguros, y aplicarlos a cualquier actividad de implementación de sistemas de información.</t>
  </si>
  <si>
    <t>A.14.2.6</t>
  </si>
  <si>
    <t>Ambiente de desarrollo seguro</t>
  </si>
  <si>
    <t>Control: Las organizaciones deberían establecer y proteger adecuadamente los ambientes de desarrollo seguros para las tareas de desarrollo e integración de sistemas que comprendan todo el ciclo de vida de desarrollo de sistemas.</t>
  </si>
  <si>
    <t>A.14.2.7</t>
  </si>
  <si>
    <t>Desarrollo contratado externamente</t>
  </si>
  <si>
    <t>Control: La organización debería supervisar y hacer seguimiento de la actividad de desarrollo de sistemas contratados externamente.</t>
  </si>
  <si>
    <t>A.14.2.8</t>
  </si>
  <si>
    <t>Pruebas de seguridad de sistemas</t>
  </si>
  <si>
    <t>Control: Durante el desarrollo se deberían llevar a cabo pruebas de funcionalidad de la seguridad.</t>
  </si>
  <si>
    <t>A 14.2 Garantizar la correcta funcionalidad de las soluciones a partir de las pruebas necesarias que debe gestionar el área funcional de acuerdo con el procedimiento establecido</t>
  </si>
  <si>
    <t>A.14.2.9</t>
  </si>
  <si>
    <t>Prueba de aceptación de sistemas</t>
  </si>
  <si>
    <t>Control: Para los sistemas de información nuevos, actualizaciones y nuevas versiones, se deberían establecer programas de prueba para aceptación y criterios de aceptación relacionados.</t>
  </si>
  <si>
    <t>A 14.2 Realizar el seguimiento de los requerimientos a los sistemas de información de acuerdo al handover y el procedimiento establecido</t>
  </si>
  <si>
    <t>A.14.3</t>
  </si>
  <si>
    <t>Datos de prueba</t>
  </si>
  <si>
    <t>Objetivo: Asegurar la protección de los datos usados para pruebas.</t>
  </si>
  <si>
    <t>A.14.3.1</t>
  </si>
  <si>
    <t>Protección de datos de prueba</t>
  </si>
  <si>
    <t>Control: Los datos de ensayo se deberían seleccionar, proteger y controlar cuidadosamente.</t>
  </si>
  <si>
    <t>A.15</t>
  </si>
  <si>
    <t>Relación con los proveedores</t>
  </si>
  <si>
    <t>A.15.1</t>
  </si>
  <si>
    <t>Seguridad de la información en las relaciones con los proveedores</t>
  </si>
  <si>
    <t>Objetivo: Asegurar la protección de los activos de la organización que sean accesibles a los proveedores.</t>
  </si>
  <si>
    <t>A.15.1.1</t>
  </si>
  <si>
    <t>Política de seguridad de la información para las relaciones con proveedores</t>
  </si>
  <si>
    <t>Control: Los requisitos de seguridad de la información para mitigar los riesgos asociados con el acceso de proveedores a los activos de la organización se deberían acordar con estos y se deberían documentar.</t>
  </si>
  <si>
    <t>A.15.1.2</t>
  </si>
  <si>
    <t>Tratamiento de la seguridad dentro de los acuerdos con proveedores</t>
  </si>
  <si>
    <t>Control: Se deberían establecer y acordar todos los requisitos de seguridad de la información pertinentes con cada proveedor que pueda tener acceso, procesar, almacenar, comunicar o suministrar componentes de infraestructura de TI para la información de la organización.</t>
  </si>
  <si>
    <t>A.15.1.3</t>
  </si>
  <si>
    <t>Cadena de suministro de tecnología de información y comunicación</t>
  </si>
  <si>
    <t>Control: Los acuerdos con proveedores deberían incluir requisitos para tratar los riesgos de seguridad de la información asociados con la cadena de suministro de productos y servicios de tecnología de información y comunicación.</t>
  </si>
  <si>
    <t>A.15.2</t>
  </si>
  <si>
    <t>Gestión de la prestación de servicios con los proveedores</t>
  </si>
  <si>
    <t>Objetivo: Mantener el nivel acordado de seguridad de la información y de prestación del servicio en línea con los acuerdos con los proveedores.</t>
  </si>
  <si>
    <t>A.15.2.1</t>
  </si>
  <si>
    <t>Seguimiento y revisión de los servicios de los proveedores</t>
  </si>
  <si>
    <t>Las organizaciones deberían hacer seguimiento, revisar y auditar con regularidad la prestación de servicios de los proveedores.</t>
  </si>
  <si>
    <t>A 15.2 Supervisar cada uno de los requerimientos establecidos por la entidad frente a los contratos vigentes</t>
  </si>
  <si>
    <t>A.15.2.2</t>
  </si>
  <si>
    <t>Gestión de cambios en los servicios de proveedores</t>
  </si>
  <si>
    <t>Control: Se deberían gestionar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y la revaloración de los riesgos.</t>
  </si>
  <si>
    <t>A.16</t>
  </si>
  <si>
    <t>Gestión de incidentes de seguridad de la información</t>
  </si>
  <si>
    <t>A.16.1</t>
  </si>
  <si>
    <t>Gestión de incidentes y mejoras en la seguridad de la información</t>
  </si>
  <si>
    <t>Objetivo: Asegurar un enfoque coherente y eficaz para la gestión de incidentes de seguridad de la información, incluida la comunicación sobre eventos de seguridad y debilidades</t>
  </si>
  <si>
    <t>A.16.1.1</t>
  </si>
  <si>
    <t>Responsabilidad y procedimientos</t>
  </si>
  <si>
    <t>Control: Se deberían establecer las responsabilidades y procedimientos de gestión para asegurar una respuesta rápida, eficaz y ordenada a los incidentes de seguridad de la información.</t>
  </si>
  <si>
    <t>A.16.1.2</t>
  </si>
  <si>
    <t>Reporte de eventos de seguridad de la información</t>
  </si>
  <si>
    <t>Control: Los eventos de seguridad de la información se deberían informar a través de los canales de gestión apropiados, tan pronto como sea posible.</t>
  </si>
  <si>
    <t>A 16.1 Realizar el seguimiento y gestión a los incidentes de seguridad reportados por los usuarios de acuerdo con los ANS establecidos</t>
  </si>
  <si>
    <t>A.16.1.3</t>
  </si>
  <si>
    <t>Reporte de debilidades de seguridad de la información</t>
  </si>
  <si>
    <t>Control: Se debería exigir a todos los empleados y contratistas que usan los servicios y sistemas de información de la organización, que observen e informen cualquier debilidad de seguridad de la información observada o sospechada en los sistemas o servicios</t>
  </si>
  <si>
    <t xml:space="preserve">A 16.1 Reportar cualquier incidencia que se presente sobre las soluciones tecnológicas implementadas mediante la herramienta de gestión de servicios de TI. </t>
  </si>
  <si>
    <t>A.16.1.4</t>
  </si>
  <si>
    <t xml:space="preserve">Evaluación de eventos de seguridad de la información y decisiones sobre ellos
</t>
  </si>
  <si>
    <t>Control: Los eventos de seguridad de la información se deberían evaluar y se debería decidir si se van a clasificar como incidentes de seguridad de la información.</t>
  </si>
  <si>
    <t>A 16.1 Analizar los incidentes de seguridad y clasificarlos de acuerdo con su criticidad mediante la herramienta de gestión de servicios de TI</t>
  </si>
  <si>
    <t>A.16.1.5</t>
  </si>
  <si>
    <t>Respuesta a incidentes de seguridad de la información</t>
  </si>
  <si>
    <t>Control: Se debería dar respuesta a los incidentes de seguridad de la información de acuerdo con procedimientos documentados.</t>
  </si>
  <si>
    <t xml:space="preserve">A 16.1 Realizar el respectivo tratamiento a los incidentes de seguridad conforme el procedimiento y dar respuesta de acuerdo con los tiempos establecidos. </t>
  </si>
  <si>
    <t>A.16.1.6</t>
  </si>
  <si>
    <t>Aprendizaje obtenido de los incidentes de seguridad de la información</t>
  </si>
  <si>
    <t>Control: El conocimiento adquirido al analizar y resolver incidentes de seguridad de la información se debería usar para reducir la posibilidad o el impacto de incidentes futuros.</t>
  </si>
  <si>
    <t>A.16.1.7</t>
  </si>
  <si>
    <t>Recolección de evidencia</t>
  </si>
  <si>
    <t>Control: La organización debería definir y aplicar procedimientos para la identificación, recolección, adquisición y preservación de información que pueda servir como evidencia.</t>
  </si>
  <si>
    <t>A.17</t>
  </si>
  <si>
    <t>Aspectos de seguridad de la información de la gestión de continuidad de negocio</t>
  </si>
  <si>
    <t>A.17.1</t>
  </si>
  <si>
    <t>Continuidad de seguridad de la información</t>
  </si>
  <si>
    <t>Objetivo: La continuidad de seguridad de la información se debería incluir en los sistemas de gestión de la continuidad de negocio de la organización.</t>
  </si>
  <si>
    <t>A.17.1.1</t>
  </si>
  <si>
    <t>Planificación de la continuidad de la seguridad de la información</t>
  </si>
  <si>
    <t>Control: La organización debería determinar sus requisitos para la seguridad de la información y la continuidad de la gestión de la seguridad de la información en situaciones adversas, por ejemplo, durante una crisis o desastre.</t>
  </si>
  <si>
    <t>A.17.1.2</t>
  </si>
  <si>
    <t>Implementación de la continuidad de la seguridad de la información</t>
  </si>
  <si>
    <t>Control: La organización debería establecer, documentar, implementar y mantener procesos, procedimientos y controles para asegurar el nivel de continuidad requerido para la seguridad de la información durante una situación adversa.</t>
  </si>
  <si>
    <t>A.17.1.3</t>
  </si>
  <si>
    <t>Verificación, revisión y evaluación de la continuidad de la seguridad de la información</t>
  </si>
  <si>
    <t>Control: La organización debería verificar a intervalos regulares los controles de continuidad de la seguridad de la información establecidos e implementados, con el fin de asegurar que son validos y eficaces durante situaciones adversas.</t>
  </si>
  <si>
    <t>A.17.2</t>
  </si>
  <si>
    <t>Redundancias</t>
  </si>
  <si>
    <t>Objetivo: Asegurar la disponibilidad de instalaciones de procesamiento de información.</t>
  </si>
  <si>
    <t>A.17.2.1</t>
  </si>
  <si>
    <t>Disponibilidad de instalaciones de procesamiento de información.</t>
  </si>
  <si>
    <t>Control: Las instalaciones de procesamiento de información se deberían implementar con redundancia suficiente para cumplir los requisitos de disponibilidad.</t>
  </si>
  <si>
    <t>A.18</t>
  </si>
  <si>
    <t>A.18.1</t>
  </si>
  <si>
    <t>Cumplimiento de requisitos legales y contractuales</t>
  </si>
  <si>
    <t>Objetivo: Evitar el incumplimiento de las obligaciones legales, estatutarias, de reglamentación o contractuales relacionadas con seguridad de la información, y de cualquier requisito de seguridad.</t>
  </si>
  <si>
    <t>A.18.1.1</t>
  </si>
  <si>
    <t>Identificación de la legislación aplicable y de los requisitos contractuales</t>
  </si>
  <si>
    <t>Control: Todos los requisitos estatutarios, reglamentarios y contractuales pertinentes, y el enfoque de la organización para cumplirlos, se deberían identificar y documentar explícitamente y mantenerlos actualizados para cada sistema de información y para la organización.</t>
  </si>
  <si>
    <t>A.18.1.2</t>
  </si>
  <si>
    <t>Derechos de propiedad intelectual</t>
  </si>
  <si>
    <t>Control: Se deberían implementar procedimientos apropiados para asegurar el cumplimiento de los requisitos legislativos, de reglamentación y contractuales relacionados con los derechos de propiedad intelectual y el uso de productos de software patentados.</t>
  </si>
  <si>
    <t>A.18.1.3</t>
  </si>
  <si>
    <t>Protección de registros</t>
  </si>
  <si>
    <t>Control: Los registros se deberían proteger contra perdida, destrucción, falsificación, acceso no autorizado y liberación no autorizada, de acuerdo con los requisitos legislativos, de reglamentación, contractuales y de negocio.</t>
  </si>
  <si>
    <t>A.18.1.4</t>
  </si>
  <si>
    <t>Privacidad y protección de datos personales</t>
  </si>
  <si>
    <t>Control: Cuando sea aplicable, se deberían asegurar la privacidad y la protección de la información de datos personales, como se exige en la legislación y la reglamentación pertinentes.</t>
  </si>
  <si>
    <t>A.18.1.5</t>
  </si>
  <si>
    <t>Reglamentación de controles criptográficos</t>
  </si>
  <si>
    <t>Control: Se deberían usar controles criptográficos, en cumplimiento de todos los acuerdos, legislación y reglamentación pertinentes.</t>
  </si>
  <si>
    <t>A.18.2</t>
  </si>
  <si>
    <t>Revisiones de seguridad de la información</t>
  </si>
  <si>
    <t>Objetivo: Asegurar que la seguridad de la información se implemente y opere de acuerdo con las políticas y procedimientos organizacionales.</t>
  </si>
  <si>
    <t>A.18.2.1</t>
  </si>
  <si>
    <t>Revisión independiente de la seguridad de la información</t>
  </si>
  <si>
    <t>Control: El enfoque de la organización para la gestión de la seguridad de la información y su implementación (es decir, los objetivos de control, los controles, las políticas, los procesos y los procedimientos para seguridad de la información) se deberían revisar independientemente a intervalos planificados o cuando ocurran cambios significativos.</t>
  </si>
  <si>
    <t>A.18.2.2</t>
  </si>
  <si>
    <t>Cumplimiento con las políticas y normas de seguridad</t>
  </si>
  <si>
    <t>Control: Los directores deberían revisar con regularidad el cumplimiento del procesamiento y procedimientos de información dentro de su área de responsabilidad, con las políticas y normas de seguridad apropiadas, y cualquier otro requisito de seguridad.</t>
  </si>
  <si>
    <t>A.18.2.3</t>
  </si>
  <si>
    <t>Revisión del cumplimiento técnico</t>
  </si>
  <si>
    <t>Control: Los sistemas de información se deberían revisar periódicamente para determinar el cumplimiento con las políticas y normas de seguridad de la información.</t>
  </si>
  <si>
    <t>18.2 Realizar seguimiento periódico al cumplimiento de los estándares de seguridad de la información para las soluciones tecnológicas existentes.</t>
  </si>
  <si>
    <t>CONTROLES</t>
  </si>
  <si>
    <t>ESTADO DE LA INFORMACION</t>
  </si>
  <si>
    <t>Disponible</t>
  </si>
  <si>
    <t>Publicado</t>
  </si>
  <si>
    <t>Disponible y publicado</t>
  </si>
  <si>
    <t>MEDIO DE CONSERVACION O SOPORTE</t>
  </si>
  <si>
    <t>NIVEL DE INTEGRIDAD DE LA INFORMACIÓN</t>
  </si>
  <si>
    <t>NIVEL DE DISPONIBILIDAD DE LA INFORMACIÓN</t>
  </si>
  <si>
    <t>Físico</t>
  </si>
  <si>
    <t>Electrónico</t>
  </si>
  <si>
    <t>Medio</t>
  </si>
  <si>
    <t>Ambos</t>
  </si>
  <si>
    <t>NIVEL DE CONFIDENCIALIDAD DE LA INFORMACIÓN (LEY 1712 DE 2014)</t>
  </si>
  <si>
    <t>Información Pública Reservada</t>
  </si>
  <si>
    <t>Información Pública Clasificada</t>
  </si>
  <si>
    <t>Información Pública</t>
  </si>
  <si>
    <r>
      <rPr>
        <b/>
        <sz val="14"/>
        <rFont val="Arial Narrow"/>
        <family val="2"/>
      </rPr>
      <t>Vigencia:</t>
    </r>
    <r>
      <rPr>
        <sz val="14"/>
        <rFont val="Arial Narrow"/>
        <family val="2"/>
      </rPr>
      <t xml:space="preserve"> 21/06/2023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</si>
</sst>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9"/>
      <color indexed="81"/>
      <name val="Tahoma"/>
      <family val="2"/>
    </font>
    <font>
      <b/>
      <sz val="10"/>
      <color theme="1"/>
      <name val="Arial Narrow"/>
      <family val="2"/>
    </font>
    <font>
      <b/>
      <sz val="10"/>
      <color theme="0"/>
      <name val="Arial Narrow"/>
      <family val="2"/>
    </font>
    <font>
      <b/>
      <sz val="10"/>
      <color indexed="8"/>
      <name val="Arial Narrow"/>
      <family val="2"/>
    </font>
    <font>
      <sz val="10"/>
      <color theme="0"/>
      <name val="Arial Narrow"/>
      <family val="2"/>
    </font>
    <font>
      <sz val="14"/>
      <name val="Arial Narrow"/>
      <family val="2"/>
    </font>
    <font>
      <u/>
      <sz val="10"/>
      <color indexed="12"/>
      <name val="Arial"/>
      <family val="2"/>
    </font>
    <font>
      <b/>
      <sz val="14"/>
      <color theme="0"/>
      <name val="Arial Narrow"/>
      <family val="2"/>
    </font>
    <font>
      <sz val="16"/>
      <name val="Arial Narrow"/>
      <family val="2"/>
    </font>
    <font>
      <b/>
      <sz val="12"/>
      <color theme="0"/>
      <name val="Arial"/>
      <family val="2"/>
    </font>
    <font>
      <b/>
      <sz val="9"/>
      <color indexed="81"/>
      <name val="Tahoma"/>
      <family val="2"/>
    </font>
    <font>
      <b/>
      <sz val="10"/>
      <color rgb="FF000000"/>
      <name val="Arial Narrow"/>
      <family val="2"/>
    </font>
    <font>
      <b/>
      <sz val="11"/>
      <color theme="0"/>
      <name val="Arial Narrow"/>
      <family val="2"/>
    </font>
    <font>
      <sz val="9"/>
      <color indexed="81"/>
      <name val="Arial Narrow"/>
      <family val="2"/>
    </font>
    <font>
      <b/>
      <sz val="8"/>
      <color rgb="FF000000"/>
      <name val="Arial"/>
      <family val="2"/>
    </font>
    <font>
      <sz val="8"/>
      <color rgb="FF000000"/>
      <name val="Arial"/>
      <family val="2"/>
    </font>
    <font>
      <sz val="9"/>
      <color rgb="FF000000"/>
      <name val="Tahoma"/>
      <family val="2"/>
    </font>
    <font>
      <sz val="10"/>
      <color indexed="9"/>
      <name val="Arial Narrow"/>
      <family val="2"/>
    </font>
    <font>
      <sz val="11"/>
      <color rgb="FF000000"/>
      <name val="Arial Narrow"/>
      <family val="2"/>
    </font>
    <font>
      <i/>
      <sz val="10"/>
      <color rgb="FF000000"/>
      <name val="Arial Narrow"/>
      <family val="2"/>
    </font>
    <font>
      <b/>
      <sz val="15"/>
      <name val="Arial"/>
      <family val="2"/>
    </font>
    <font>
      <b/>
      <sz val="16"/>
      <color theme="0"/>
      <name val="Arial Narrow"/>
      <family val="2"/>
    </font>
    <font>
      <b/>
      <sz val="16"/>
      <color theme="0"/>
      <name val="Arial"/>
      <family val="2"/>
    </font>
  </fonts>
  <fills count="34">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E6EFFD"/>
        <bgColor indexed="64"/>
      </patternFill>
    </fill>
    <fill>
      <patternFill patternType="solid">
        <fgColor theme="5" tint="0.59999389629810485"/>
        <bgColor indexed="64"/>
      </patternFill>
    </fill>
    <fill>
      <patternFill patternType="solid">
        <fgColor indexed="9"/>
        <bgColor indexed="64"/>
      </patternFill>
    </fill>
    <fill>
      <patternFill patternType="solid">
        <fgColor theme="4" tint="0.79998168889431442"/>
        <bgColor indexed="64"/>
      </patternFill>
    </fill>
    <fill>
      <patternFill patternType="solid">
        <fgColor rgb="FFE1E1E1"/>
        <bgColor indexed="64"/>
      </patternFill>
    </fill>
    <fill>
      <patternFill patternType="solid">
        <fgColor rgb="FFE31414"/>
        <bgColor indexed="64"/>
      </patternFill>
    </fill>
    <fill>
      <patternFill patternType="solid">
        <fgColor rgb="FFE6EFFD"/>
        <bgColor rgb="FF000000"/>
      </patternFill>
    </fill>
    <fill>
      <patternFill patternType="solid">
        <fgColor theme="0"/>
        <bgColor rgb="FF000000"/>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
      <patternFill patternType="solid">
        <fgColor rgb="FFFFCD02"/>
        <bgColor indexed="64"/>
      </patternFill>
    </fill>
    <fill>
      <patternFill patternType="solid">
        <fgColor rgb="FF5E34EC"/>
        <bgColor indexed="64"/>
      </patternFill>
    </fill>
    <fill>
      <patternFill patternType="solid">
        <fgColor rgb="FFFDE9D9"/>
        <bgColor indexed="64"/>
      </patternFill>
    </fill>
    <fill>
      <patternFill patternType="solid">
        <fgColor rgb="FFCCC0DA"/>
        <bgColor indexed="64"/>
      </patternFill>
    </fill>
    <fill>
      <patternFill patternType="solid">
        <fgColor rgb="FFE6B8B7"/>
        <bgColor indexed="64"/>
      </patternFill>
    </fill>
  </fills>
  <borders count="104">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diagonal/>
    </border>
    <border>
      <left style="thin">
        <color auto="1"/>
      </left>
      <right style="medium">
        <color auto="1"/>
      </right>
      <top style="medium">
        <color auto="1"/>
      </top>
      <bottom/>
      <diagonal/>
    </border>
    <border>
      <left style="thin">
        <color auto="1"/>
      </left>
      <right style="thin">
        <color auto="1"/>
      </right>
      <top style="medium">
        <color indexed="64"/>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top style="medium">
        <color auto="1"/>
      </top>
      <bottom style="medium">
        <color auto="1"/>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auto="1"/>
      </top>
      <bottom/>
      <diagonal/>
    </border>
    <border>
      <left style="dashed">
        <color theme="9" tint="-0.24994659260841701"/>
      </left>
      <right/>
      <top style="dashed">
        <color theme="9" tint="-0.24994659260841701"/>
      </top>
      <bottom/>
      <diagonal/>
    </border>
    <border>
      <left style="medium">
        <color indexed="64"/>
      </left>
      <right style="medium">
        <color indexed="64"/>
      </right>
      <top style="dashed">
        <color theme="9" tint="-0.24994659260841701"/>
      </top>
      <bottom/>
      <diagonal/>
    </border>
    <border>
      <left/>
      <right style="dashed">
        <color theme="9" tint="-0.24994659260841701"/>
      </right>
      <top/>
      <bottom/>
      <diagonal/>
    </border>
    <border>
      <left style="dashed">
        <color theme="9" tint="-0.24994659260841701"/>
      </left>
      <right style="dashed">
        <color theme="9" tint="-0.24994659260841701"/>
      </right>
      <top/>
      <bottom/>
      <diagonal/>
    </border>
    <border>
      <left style="medium">
        <color indexed="64"/>
      </left>
      <right style="medium">
        <color indexed="64"/>
      </right>
      <top style="medium">
        <color indexed="64"/>
      </top>
      <bottom style="dashed">
        <color theme="9" tint="-0.24994659260841701"/>
      </bottom>
      <diagonal/>
    </border>
    <border>
      <left/>
      <right/>
      <top/>
      <bottom style="dashed">
        <color theme="9" tint="-0.24994659260841701"/>
      </bottom>
      <diagonal/>
    </border>
    <border>
      <left style="dashed">
        <color theme="9" tint="-0.24994659260841701"/>
      </left>
      <right style="dashed">
        <color theme="9" tint="-0.24994659260841701"/>
      </right>
      <top style="medium">
        <color indexed="64"/>
      </top>
      <bottom/>
      <diagonal/>
    </border>
    <border>
      <left/>
      <right style="thin">
        <color auto="1"/>
      </right>
      <top style="medium">
        <color auto="1"/>
      </top>
      <bottom style="medium">
        <color auto="1"/>
      </bottom>
      <diagonal/>
    </border>
    <border>
      <left style="medium">
        <color auto="1"/>
      </left>
      <right style="medium">
        <color auto="1"/>
      </right>
      <top style="thin">
        <color auto="1"/>
      </top>
      <bottom/>
      <diagonal/>
    </border>
    <border>
      <left style="thin">
        <color auto="1"/>
      </left>
      <right/>
      <top style="medium">
        <color auto="1"/>
      </top>
      <bottom/>
      <diagonal/>
    </border>
    <border>
      <left style="thin">
        <color auto="1"/>
      </left>
      <right/>
      <top/>
      <bottom/>
      <diagonal/>
    </border>
    <border>
      <left style="thin">
        <color auto="1"/>
      </left>
      <right/>
      <top style="thin">
        <color auto="1"/>
      </top>
      <bottom style="thin">
        <color auto="1"/>
      </bottom>
      <diagonal/>
    </border>
    <border>
      <left style="thin">
        <color auto="1"/>
      </left>
      <right/>
      <top/>
      <bottom style="medium">
        <color auto="1"/>
      </bottom>
      <diagonal/>
    </border>
    <border>
      <left style="dashed">
        <color theme="9" tint="-0.24994659260841701"/>
      </left>
      <right style="dashed">
        <color theme="9" tint="-0.24994659260841701"/>
      </right>
      <top/>
      <bottom style="medium">
        <color indexed="64"/>
      </bottom>
      <diagonal/>
    </border>
    <border>
      <left style="thin">
        <color indexed="64"/>
      </left>
      <right style="thin">
        <color indexed="64"/>
      </right>
      <top style="thin">
        <color indexed="64"/>
      </top>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dashed">
        <color theme="9" tint="-0.24994659260841701"/>
      </left>
      <right/>
      <top style="medium">
        <color indexed="64"/>
      </top>
      <bottom/>
      <diagonal/>
    </border>
    <border>
      <left style="dashed">
        <color theme="9" tint="-0.24994659260841701"/>
      </left>
      <right/>
      <top/>
      <bottom style="medium">
        <color indexed="64"/>
      </bottom>
      <diagonal/>
    </border>
    <border>
      <left style="thin">
        <color auto="1"/>
      </left>
      <right/>
      <top style="medium">
        <color auto="1"/>
      </top>
      <bottom style="thin">
        <color auto="1"/>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s>
  <cellStyleXfs count="8">
    <xf numFmtId="0" fontId="0" fillId="0" borderId="0"/>
    <xf numFmtId="9" fontId="14" fillId="0" borderId="0" applyFont="0" applyFill="0" applyBorder="0" applyAlignment="0" applyProtection="0"/>
    <xf numFmtId="0" fontId="46" fillId="0" borderId="0"/>
    <xf numFmtId="0" fontId="47" fillId="0" borderId="0"/>
    <xf numFmtId="0" fontId="5" fillId="0" borderId="0"/>
    <xf numFmtId="0" fontId="35" fillId="0" borderId="0"/>
    <xf numFmtId="0" fontId="46" fillId="0" borderId="0"/>
    <xf numFmtId="0" fontId="63" fillId="0" borderId="0" applyNumberFormat="0" applyFill="0" applyBorder="0" applyAlignment="0" applyProtection="0">
      <alignment vertical="top"/>
      <protection locked="0"/>
    </xf>
  </cellStyleXfs>
  <cellXfs count="81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1" fillId="2"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5" borderId="0" xfId="0" applyFont="1" applyFill="1" applyAlignment="1">
      <alignment horizontal="center" vertical="center" wrapText="1" readingOrder="1"/>
    </xf>
    <xf numFmtId="0" fontId="10" fillId="4"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6"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5" fillId="0" borderId="0" xfId="0" applyFont="1"/>
    <xf numFmtId="0" fontId="13" fillId="0" borderId="0" xfId="0" applyFont="1"/>
    <xf numFmtId="0" fontId="4" fillId="2"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5" borderId="0" xfId="0" applyFont="1" applyFill="1" applyAlignment="1">
      <alignment horizontal="center" vertical="center" wrapText="1" readingOrder="1"/>
    </xf>
    <xf numFmtId="0" fontId="32" fillId="0" borderId="2"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4" borderId="2" xfId="0" applyFont="1" applyFill="1" applyBorder="1" applyAlignment="1">
      <alignment horizontal="center" vertical="center" wrapText="1" readingOrder="1"/>
    </xf>
    <xf numFmtId="0" fontId="32" fillId="6" borderId="1" xfId="0" applyFont="1" applyFill="1" applyBorder="1" applyAlignment="1">
      <alignment horizontal="center" vertical="center" wrapText="1" readingOrder="1"/>
    </xf>
    <xf numFmtId="0" fontId="32" fillId="3" borderId="1"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2" fillId="0" borderId="2"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0" borderId="3" xfId="0" applyFont="1" applyFill="1" applyBorder="1" applyAlignment="1" applyProtection="1">
      <alignment horizontal="center" vertical="center" wrapText="1" readingOrder="1"/>
      <protection hidden="1"/>
    </xf>
    <xf numFmtId="0" fontId="19" fillId="10" borderId="10" xfId="0" applyFont="1" applyFill="1" applyBorder="1" applyAlignment="1" applyProtection="1">
      <alignment horizontal="center" vertical="center" wrapText="1" readingOrder="1"/>
      <protection hidden="1"/>
    </xf>
    <xf numFmtId="0" fontId="19" fillId="10" borderId="4" xfId="0" applyFont="1" applyFill="1" applyBorder="1" applyAlignment="1" applyProtection="1">
      <alignment horizontal="center" vertical="center" wrapText="1" readingOrder="1"/>
      <protection hidden="1"/>
    </xf>
    <xf numFmtId="0" fontId="19" fillId="11" borderId="3" xfId="0" applyFont="1" applyFill="1" applyBorder="1" applyAlignment="1" applyProtection="1">
      <alignment horizontal="center" wrapText="1" readingOrder="1"/>
      <protection hidden="1"/>
    </xf>
    <xf numFmtId="0" fontId="19" fillId="11" borderId="10" xfId="0" applyFont="1" applyFill="1" applyBorder="1" applyAlignment="1" applyProtection="1">
      <alignment horizontal="center" wrapText="1" readingOrder="1"/>
      <protection hidden="1"/>
    </xf>
    <xf numFmtId="0" fontId="19" fillId="11" borderId="4" xfId="0" applyFont="1" applyFill="1" applyBorder="1" applyAlignment="1" applyProtection="1">
      <alignment horizontal="center" wrapText="1" readingOrder="1"/>
      <protection hidden="1"/>
    </xf>
    <xf numFmtId="0" fontId="19" fillId="10" borderId="5" xfId="0" applyFont="1" applyFill="1" applyBorder="1" applyAlignment="1" applyProtection="1">
      <alignment horizontal="center" vertical="center" wrapText="1" readingOrder="1"/>
      <protection hidden="1"/>
    </xf>
    <xf numFmtId="0" fontId="19" fillId="10" borderId="0" xfId="0" applyFont="1" applyFill="1" applyAlignment="1" applyProtection="1">
      <alignment horizontal="center" vertical="center" wrapText="1" readingOrder="1"/>
      <protection hidden="1"/>
    </xf>
    <xf numFmtId="0" fontId="19" fillId="10" borderId="6"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wrapText="1" readingOrder="1"/>
      <protection hidden="1"/>
    </xf>
    <xf numFmtId="0" fontId="19" fillId="11" borderId="0" xfId="0" applyFont="1" applyFill="1" applyAlignment="1" applyProtection="1">
      <alignment horizontal="center" wrapText="1" readingOrder="1"/>
      <protection hidden="1"/>
    </xf>
    <xf numFmtId="0" fontId="19" fillId="11" borderId="6" xfId="0" applyFont="1" applyFill="1" applyBorder="1" applyAlignment="1" applyProtection="1">
      <alignment horizontal="center" wrapText="1" readingOrder="1"/>
      <protection hidden="1"/>
    </xf>
    <xf numFmtId="0" fontId="19" fillId="10" borderId="7" xfId="0" applyFont="1" applyFill="1" applyBorder="1" applyAlignment="1" applyProtection="1">
      <alignment horizontal="center" vertical="center" wrapText="1" readingOrder="1"/>
      <protection hidden="1"/>
    </xf>
    <xf numFmtId="0" fontId="19" fillId="10" borderId="9" xfId="0" applyFont="1" applyFill="1" applyBorder="1" applyAlignment="1" applyProtection="1">
      <alignment horizontal="center" vertical="center" wrapText="1" readingOrder="1"/>
      <protection hidden="1"/>
    </xf>
    <xf numFmtId="0" fontId="19" fillId="10" borderId="8" xfId="0" applyFont="1" applyFill="1" applyBorder="1" applyAlignment="1" applyProtection="1">
      <alignment horizontal="center" vertical="center" wrapText="1" readingOrder="1"/>
      <protection hidden="1"/>
    </xf>
    <xf numFmtId="0" fontId="19" fillId="11"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19" fillId="11" borderId="8" xfId="0" applyFont="1" applyFill="1" applyBorder="1" applyAlignment="1" applyProtection="1">
      <alignment horizont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4" borderId="3" xfId="0" applyFont="1" applyFill="1" applyBorder="1" applyAlignment="1" applyProtection="1">
      <alignment horizontal="center" wrapText="1" readingOrder="1"/>
      <protection hidden="1"/>
    </xf>
    <xf numFmtId="0" fontId="19" fillId="4" borderId="10" xfId="0" applyFont="1" applyFill="1" applyBorder="1" applyAlignment="1" applyProtection="1">
      <alignment horizontal="center" wrapText="1" readingOrder="1"/>
      <protection hidden="1"/>
    </xf>
    <xf numFmtId="0" fontId="19" fillId="4" borderId="4" xfId="0" applyFont="1" applyFill="1" applyBorder="1" applyAlignment="1" applyProtection="1">
      <alignment horizontal="center" wrapText="1" readingOrder="1"/>
      <protection hidden="1"/>
    </xf>
    <xf numFmtId="0" fontId="19" fillId="4" borderId="5" xfId="0" applyFont="1" applyFill="1" applyBorder="1" applyAlignment="1" applyProtection="1">
      <alignment horizontal="center" wrapText="1" readingOrder="1"/>
      <protection hidden="1"/>
    </xf>
    <xf numFmtId="0" fontId="19" fillId="4" borderId="0" xfId="0" applyFont="1" applyFill="1" applyAlignment="1" applyProtection="1">
      <alignment horizontal="center" wrapText="1" readingOrder="1"/>
      <protection hidden="1"/>
    </xf>
    <xf numFmtId="0" fontId="19" fillId="4" borderId="6" xfId="0" applyFont="1" applyFill="1" applyBorder="1" applyAlignment="1" applyProtection="1">
      <alignment horizontal="center" wrapText="1" readingOrder="1"/>
      <protection hidden="1"/>
    </xf>
    <xf numFmtId="0" fontId="19" fillId="4" borderId="7" xfId="0" applyFont="1" applyFill="1" applyBorder="1" applyAlignment="1" applyProtection="1">
      <alignment horizontal="center" wrapText="1" readingOrder="1"/>
      <protection hidden="1"/>
    </xf>
    <xf numFmtId="0" fontId="19" fillId="4" borderId="9" xfId="0" applyFont="1" applyFill="1" applyBorder="1" applyAlignment="1" applyProtection="1">
      <alignment horizontal="center" wrapText="1" readingOrder="1"/>
      <protection hidden="1"/>
    </xf>
    <xf numFmtId="0" fontId="19" fillId="4" borderId="8" xfId="0" applyFont="1" applyFill="1" applyBorder="1" applyAlignment="1" applyProtection="1">
      <alignment horizontal="center" wrapText="1" readingOrder="1"/>
      <protection hidden="1"/>
    </xf>
    <xf numFmtId="0" fontId="23" fillId="12" borderId="10" xfId="0" applyFont="1" applyFill="1" applyBorder="1" applyAlignment="1" applyProtection="1">
      <alignment horizontal="center" wrapText="1" readingOrder="1"/>
      <protection hidden="1"/>
    </xf>
    <xf numFmtId="0" fontId="0" fillId="2" borderId="0" xfId="0" applyFill="1"/>
    <xf numFmtId="0" fontId="48" fillId="2" borderId="37" xfId="2" applyFont="1" applyFill="1" applyBorder="1"/>
    <xf numFmtId="0" fontId="48" fillId="2" borderId="38" xfId="2" applyFont="1" applyFill="1" applyBorder="1"/>
    <xf numFmtId="0" fontId="48" fillId="2" borderId="39" xfId="2" applyFont="1" applyFill="1" applyBorder="1"/>
    <xf numFmtId="0" fontId="16" fillId="2" borderId="0" xfId="0" applyFont="1" applyFill="1" applyAlignment="1">
      <alignment vertical="center"/>
    </xf>
    <xf numFmtId="0" fontId="5" fillId="2" borderId="0" xfId="0" applyFont="1" applyFill="1"/>
    <xf numFmtId="0" fontId="35" fillId="2" borderId="0" xfId="0" applyFont="1" applyFill="1"/>
    <xf numFmtId="0" fontId="36" fillId="2" borderId="20" xfId="0" applyFont="1" applyFill="1" applyBorder="1" applyAlignment="1">
      <alignment horizontal="center" vertical="center" wrapText="1" readingOrder="1"/>
    </xf>
    <xf numFmtId="0" fontId="37" fillId="2" borderId="20" xfId="0" applyFont="1" applyFill="1" applyBorder="1" applyAlignment="1">
      <alignment horizontal="justify" vertical="center" wrapText="1" readingOrder="1"/>
    </xf>
    <xf numFmtId="9" fontId="36" fillId="2" borderId="29" xfId="0" applyNumberFormat="1" applyFont="1" applyFill="1" applyBorder="1" applyAlignment="1">
      <alignment horizontal="center" vertical="center" wrapText="1" readingOrder="1"/>
    </xf>
    <xf numFmtId="0" fontId="36" fillId="2" borderId="19" xfId="0" applyFont="1" applyFill="1" applyBorder="1" applyAlignment="1">
      <alignment horizontal="center" vertical="center" wrapText="1" readingOrder="1"/>
    </xf>
    <xf numFmtId="0" fontId="37" fillId="2" borderId="19" xfId="0" applyFont="1" applyFill="1" applyBorder="1" applyAlignment="1">
      <alignment horizontal="justify" vertical="center" wrapText="1" readingOrder="1"/>
    </xf>
    <xf numFmtId="9" fontId="36" fillId="2" borderId="24" xfId="0" applyNumberFormat="1" applyFont="1" applyFill="1" applyBorder="1" applyAlignment="1">
      <alignment horizontal="center" vertical="center" wrapText="1" readingOrder="1"/>
    </xf>
    <xf numFmtId="0" fontId="37" fillId="2" borderId="24" xfId="0" applyFont="1" applyFill="1" applyBorder="1" applyAlignment="1">
      <alignment horizontal="center" vertical="center" wrapText="1" readingOrder="1"/>
    </xf>
    <xf numFmtId="0" fontId="36" fillId="2" borderId="26" xfId="0" applyFont="1" applyFill="1" applyBorder="1" applyAlignment="1">
      <alignment horizontal="center" vertical="center" wrapText="1" readingOrder="1"/>
    </xf>
    <xf numFmtId="0" fontId="37" fillId="2" borderId="26" xfId="0" applyFont="1" applyFill="1" applyBorder="1" applyAlignment="1">
      <alignment horizontal="justify" vertical="center" wrapText="1" readingOrder="1"/>
    </xf>
    <xf numFmtId="0" fontId="37" fillId="2" borderId="27" xfId="0" applyFont="1" applyFill="1" applyBorder="1" applyAlignment="1">
      <alignment horizontal="center" vertical="center" wrapText="1" readingOrder="1"/>
    </xf>
    <xf numFmtId="0" fontId="45" fillId="2" borderId="0" xfId="0" applyFont="1" applyFill="1"/>
    <xf numFmtId="0" fontId="36" fillId="14" borderId="31" xfId="0" applyFont="1" applyFill="1" applyBorder="1" applyAlignment="1">
      <alignment horizontal="center" vertical="center" wrapText="1" readingOrder="1"/>
    </xf>
    <xf numFmtId="0" fontId="36" fillId="14" borderId="32" xfId="0" applyFont="1" applyFill="1" applyBorder="1" applyAlignment="1">
      <alignment horizontal="center" vertical="center" wrapText="1" readingOrder="1"/>
    </xf>
    <xf numFmtId="0" fontId="13" fillId="2" borderId="0" xfId="0" applyFont="1" applyFill="1"/>
    <xf numFmtId="0" fontId="30" fillId="2" borderId="0" xfId="0" applyFont="1" applyFill="1" applyAlignment="1">
      <alignment horizontal="center" vertical="center" wrapText="1"/>
    </xf>
    <xf numFmtId="0" fontId="12" fillId="2" borderId="0" xfId="0" applyFont="1" applyFill="1" applyAlignment="1">
      <alignment horizontal="justify" vertical="center" wrapText="1" readingOrder="1"/>
    </xf>
    <xf numFmtId="0" fontId="4" fillId="2" borderId="0" xfId="0" applyFont="1" applyFill="1" applyAlignment="1">
      <alignment vertical="center"/>
    </xf>
    <xf numFmtId="0" fontId="15" fillId="2" borderId="0" xfId="0" applyFont="1" applyFill="1"/>
    <xf numFmtId="0" fontId="4" fillId="2" borderId="0" xfId="0" applyFont="1" applyFill="1" applyAlignment="1">
      <alignment horizontal="left" vertical="center"/>
    </xf>
    <xf numFmtId="0" fontId="48" fillId="2" borderId="5" xfId="2" applyFont="1" applyFill="1" applyBorder="1"/>
    <xf numFmtId="0" fontId="53" fillId="2" borderId="0" xfId="0" applyFont="1" applyFill="1" applyAlignment="1">
      <alignment horizontal="left" vertical="center" wrapText="1"/>
    </xf>
    <xf numFmtId="0" fontId="54" fillId="2" borderId="0" xfId="0" applyFont="1" applyFill="1" applyAlignment="1">
      <alignment horizontal="left" vertical="top" wrapText="1"/>
    </xf>
    <xf numFmtId="0" fontId="48" fillId="2" borderId="0" xfId="2" applyFont="1" applyFill="1"/>
    <xf numFmtId="0" fontId="48" fillId="2" borderId="6" xfId="2" applyFont="1" applyFill="1" applyBorder="1"/>
    <xf numFmtId="0" fontId="48" fillId="2" borderId="7" xfId="2" applyFont="1" applyFill="1" applyBorder="1"/>
    <xf numFmtId="0" fontId="48" fillId="2" borderId="9" xfId="2" applyFont="1" applyFill="1" applyBorder="1"/>
    <xf numFmtId="0" fontId="48" fillId="2" borderId="8" xfId="2" applyFont="1" applyFill="1" applyBorder="1"/>
    <xf numFmtId="0" fontId="52" fillId="2" borderId="0" xfId="2" applyFont="1" applyFill="1" applyAlignment="1">
      <alignment horizontal="left" vertical="center" wrapText="1"/>
    </xf>
    <xf numFmtId="0" fontId="48" fillId="2" borderId="0" xfId="2" applyFont="1" applyFill="1" applyAlignment="1">
      <alignment horizontal="left" vertical="center" wrapText="1"/>
    </xf>
    <xf numFmtId="0" fontId="48" fillId="2" borderId="0" xfId="2" quotePrefix="1" applyFont="1" applyFill="1" applyAlignment="1">
      <alignment horizontal="left" vertical="center" wrapText="1"/>
    </xf>
    <xf numFmtId="0" fontId="50" fillId="2" borderId="5" xfId="2" quotePrefix="1" applyFont="1" applyFill="1" applyBorder="1" applyAlignment="1">
      <alignment horizontal="left" vertical="top" wrapText="1"/>
    </xf>
    <xf numFmtId="0" fontId="51" fillId="2" borderId="0" xfId="2" quotePrefix="1" applyFont="1" applyFill="1" applyAlignment="1">
      <alignment horizontal="left" vertical="top" wrapText="1"/>
    </xf>
    <xf numFmtId="0" fontId="51" fillId="2" borderId="6" xfId="2" quotePrefix="1" applyFont="1" applyFill="1" applyBorder="1" applyAlignment="1">
      <alignment horizontal="left" vertical="top" wrapText="1"/>
    </xf>
    <xf numFmtId="0" fontId="1" fillId="0" borderId="0" xfId="0" applyFont="1" applyAlignment="1">
      <alignment horizontal="center" vertical="center" wrapText="1"/>
    </xf>
    <xf numFmtId="0" fontId="6" fillId="0" borderId="19" xfId="0" applyFont="1" applyBorder="1" applyAlignment="1" applyProtection="1">
      <alignment horizontal="justify" vertical="center" wrapText="1"/>
      <protection locked="0"/>
    </xf>
    <xf numFmtId="0" fontId="6" fillId="0" borderId="0" xfId="0" applyFont="1"/>
    <xf numFmtId="0" fontId="6" fillId="0" borderId="0" xfId="0" applyFont="1" applyAlignment="1">
      <alignment horizontal="center"/>
    </xf>
    <xf numFmtId="0" fontId="6" fillId="0" borderId="0" xfId="0" applyFont="1" applyAlignment="1">
      <alignment horizontal="center" vertical="center"/>
    </xf>
    <xf numFmtId="0" fontId="1" fillId="0" borderId="19" xfId="0" applyFont="1" applyBorder="1" applyAlignment="1">
      <alignment horizontal="justify" vertical="center" wrapText="1"/>
    </xf>
    <xf numFmtId="0" fontId="1" fillId="0" borderId="19" xfId="0" applyFont="1" applyBorder="1" applyAlignment="1">
      <alignment horizontal="center" vertical="center"/>
    </xf>
    <xf numFmtId="0" fontId="1" fillId="0" borderId="70" xfId="0" applyFont="1" applyBorder="1" applyAlignment="1">
      <alignment horizontal="center" vertical="center"/>
    </xf>
    <xf numFmtId="0" fontId="1" fillId="0" borderId="8" xfId="0" applyFont="1" applyBorder="1" applyAlignment="1">
      <alignment vertical="center"/>
    </xf>
    <xf numFmtId="0" fontId="1" fillId="0" borderId="8" xfId="0" applyFont="1" applyBorder="1" applyAlignment="1">
      <alignment vertical="center" wrapText="1"/>
    </xf>
    <xf numFmtId="0" fontId="1" fillId="0" borderId="69" xfId="0" applyFont="1" applyBorder="1" applyAlignment="1">
      <alignment horizontal="center" vertical="center" wrapText="1"/>
    </xf>
    <xf numFmtId="0" fontId="4" fillId="0" borderId="8" xfId="0" applyFont="1" applyBorder="1" applyAlignment="1">
      <alignment horizontal="center" vertical="center" wrapText="1"/>
    </xf>
    <xf numFmtId="0" fontId="0" fillId="0" borderId="0" xfId="0" applyAlignment="1">
      <alignment wrapText="1"/>
    </xf>
    <xf numFmtId="0" fontId="6" fillId="0" borderId="19" xfId="0" applyFont="1" applyBorder="1" applyAlignment="1">
      <alignment horizontal="center"/>
    </xf>
    <xf numFmtId="0" fontId="48" fillId="0" borderId="19" xfId="0" applyFont="1" applyBorder="1" applyAlignment="1">
      <alignment horizontal="center"/>
    </xf>
    <xf numFmtId="0" fontId="6" fillId="0" borderId="0" xfId="0" applyFont="1" applyAlignment="1">
      <alignment wrapText="1"/>
    </xf>
    <xf numFmtId="0" fontId="3" fillId="0" borderId="0" xfId="0" applyFont="1" applyAlignment="1">
      <alignment vertical="center" wrapText="1"/>
    </xf>
    <xf numFmtId="0" fontId="48" fillId="0" borderId="19" xfId="0" applyFont="1" applyBorder="1" applyAlignment="1">
      <alignment horizontal="center" vertical="center" wrapText="1"/>
    </xf>
    <xf numFmtId="0" fontId="48" fillId="0" borderId="0" xfId="0" applyFont="1" applyAlignment="1">
      <alignment vertical="center" wrapText="1"/>
    </xf>
    <xf numFmtId="0" fontId="3" fillId="0" borderId="19" xfId="0" applyFont="1" applyBorder="1" applyAlignment="1">
      <alignment horizontal="center" vertical="center" wrapText="1"/>
    </xf>
    <xf numFmtId="0" fontId="52" fillId="15" borderId="19" xfId="0" applyFont="1" applyFill="1" applyBorder="1" applyAlignment="1">
      <alignment horizontal="center" vertical="center" wrapText="1"/>
    </xf>
    <xf numFmtId="0" fontId="6" fillId="0" borderId="19" xfId="0" applyFont="1" applyBorder="1" applyAlignment="1">
      <alignment horizontal="center" vertical="center"/>
    </xf>
    <xf numFmtId="0" fontId="6" fillId="0" borderId="19" xfId="0" applyFont="1" applyBorder="1" applyAlignment="1">
      <alignment horizontal="center" wrapText="1"/>
    </xf>
    <xf numFmtId="0" fontId="6" fillId="0" borderId="19" xfId="0" applyFont="1" applyBorder="1" applyAlignment="1">
      <alignment horizontal="center" vertical="center" wrapText="1"/>
    </xf>
    <xf numFmtId="0" fontId="68" fillId="16" borderId="19" xfId="0" applyFont="1" applyFill="1" applyBorder="1" applyAlignment="1">
      <alignment horizontal="center" vertical="center" wrapText="1"/>
    </xf>
    <xf numFmtId="0" fontId="68" fillId="15" borderId="19" xfId="0" applyFont="1" applyFill="1" applyBorder="1" applyAlignment="1">
      <alignment horizontal="center" vertical="center" wrapText="1"/>
    </xf>
    <xf numFmtId="0" fontId="58" fillId="15" borderId="19" xfId="0" applyFont="1" applyFill="1" applyBorder="1" applyAlignment="1">
      <alignment horizontal="center" vertical="center"/>
    </xf>
    <xf numFmtId="0" fontId="58" fillId="15" borderId="19" xfId="0" applyFont="1" applyFill="1" applyBorder="1" applyAlignment="1">
      <alignment horizontal="center" vertical="center" wrapText="1"/>
    </xf>
    <xf numFmtId="14" fontId="6" fillId="0" borderId="19" xfId="0" applyNumberFormat="1" applyFont="1" applyBorder="1" applyAlignment="1" applyProtection="1">
      <alignment horizontal="center" vertical="center"/>
      <protection locked="0"/>
    </xf>
    <xf numFmtId="0" fontId="6" fillId="0" borderId="19" xfId="0" applyFont="1" applyBorder="1" applyAlignment="1" applyProtection="1">
      <alignment horizontal="center" vertical="center" textRotation="90"/>
      <protection locked="0"/>
    </xf>
    <xf numFmtId="9" fontId="6" fillId="0" borderId="19" xfId="0" applyNumberFormat="1" applyFont="1" applyBorder="1" applyAlignment="1" applyProtection="1">
      <alignment horizontal="center" vertical="center"/>
      <protection hidden="1"/>
    </xf>
    <xf numFmtId="164" fontId="6" fillId="0" borderId="19" xfId="1" applyNumberFormat="1" applyFont="1" applyBorder="1" applyAlignment="1">
      <alignment horizontal="center" vertical="center"/>
    </xf>
    <xf numFmtId="0" fontId="6" fillId="0" borderId="19"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locked="0"/>
    </xf>
    <xf numFmtId="0" fontId="6" fillId="0" borderId="19" xfId="0" applyFont="1" applyBorder="1" applyAlignment="1" applyProtection="1">
      <alignment horizontal="center" vertical="center" wrapText="1"/>
      <protection locked="0"/>
    </xf>
    <xf numFmtId="0" fontId="6" fillId="0" borderId="19" xfId="0" applyFont="1" applyBorder="1" applyAlignment="1" applyProtection="1">
      <alignment horizontal="justify" vertical="center"/>
      <protection locked="0"/>
    </xf>
    <xf numFmtId="0" fontId="6" fillId="2" borderId="0" xfId="0" applyFont="1" applyFill="1"/>
    <xf numFmtId="0" fontId="58" fillId="0" borderId="19" xfId="0" applyFont="1" applyBorder="1" applyAlignment="1" applyProtection="1">
      <alignment horizontal="center" vertical="center" textRotation="90" wrapText="1"/>
      <protection hidden="1"/>
    </xf>
    <xf numFmtId="0" fontId="58" fillId="0" borderId="19" xfId="0" applyFont="1" applyBorder="1" applyAlignment="1" applyProtection="1">
      <alignment horizontal="center" vertical="center" textRotation="90"/>
      <protection hidden="1"/>
    </xf>
    <xf numFmtId="0" fontId="6" fillId="0" borderId="0" xfId="0" applyFont="1" applyAlignment="1">
      <alignment vertical="center"/>
    </xf>
    <xf numFmtId="0" fontId="6" fillId="2" borderId="0" xfId="0" applyFont="1" applyFill="1" applyAlignment="1">
      <alignment vertical="center"/>
    </xf>
    <xf numFmtId="0" fontId="6" fillId="0" borderId="0" xfId="0" applyFont="1" applyAlignment="1">
      <alignment horizontal="center" vertical="center" wrapText="1"/>
    </xf>
    <xf numFmtId="0" fontId="6" fillId="0" borderId="67" xfId="0" applyFont="1" applyBorder="1" applyAlignment="1">
      <alignment horizontal="center" vertical="center"/>
    </xf>
    <xf numFmtId="0" fontId="6" fillId="0" borderId="67" xfId="0" applyFont="1" applyBorder="1" applyAlignment="1" applyProtection="1">
      <alignment horizontal="justify" vertical="center" wrapText="1"/>
      <protection locked="0"/>
    </xf>
    <xf numFmtId="0" fontId="6" fillId="0" borderId="67" xfId="0" applyFont="1" applyBorder="1" applyAlignment="1" applyProtection="1">
      <alignment horizontal="center" vertical="center"/>
      <protection hidden="1"/>
    </xf>
    <xf numFmtId="0" fontId="6" fillId="0" borderId="67" xfId="0" applyFont="1" applyBorder="1" applyAlignment="1" applyProtection="1">
      <alignment horizontal="center" vertical="center" textRotation="90"/>
      <protection locked="0"/>
    </xf>
    <xf numFmtId="9" fontId="6" fillId="0" borderId="67" xfId="0" applyNumberFormat="1" applyFont="1" applyBorder="1" applyAlignment="1" applyProtection="1">
      <alignment horizontal="center" vertical="center"/>
      <protection hidden="1"/>
    </xf>
    <xf numFmtId="164" fontId="6" fillId="0" borderId="67" xfId="1" applyNumberFormat="1" applyFont="1" applyBorder="1" applyAlignment="1">
      <alignment horizontal="center" vertical="center"/>
    </xf>
    <xf numFmtId="0" fontId="58" fillId="0" borderId="67" xfId="0" applyFont="1" applyBorder="1" applyAlignment="1" applyProtection="1">
      <alignment horizontal="center" vertical="center" textRotation="90" wrapText="1"/>
      <protection hidden="1"/>
    </xf>
    <xf numFmtId="0" fontId="58" fillId="0" borderId="67" xfId="0" applyFont="1" applyBorder="1" applyAlignment="1" applyProtection="1">
      <alignment horizontal="center" vertical="center" textRotation="90"/>
      <protection hidden="1"/>
    </xf>
    <xf numFmtId="0" fontId="6" fillId="0" borderId="67" xfId="0" applyFont="1" applyBorder="1" applyAlignment="1" applyProtection="1">
      <alignment horizontal="center" vertical="center" wrapText="1"/>
      <protection locked="0"/>
    </xf>
    <xf numFmtId="0" fontId="6" fillId="0" borderId="67" xfId="0" applyFont="1" applyBorder="1" applyAlignment="1" applyProtection="1">
      <alignment horizontal="center" vertical="center"/>
      <protection locked="0"/>
    </xf>
    <xf numFmtId="14" fontId="6" fillId="0" borderId="67" xfId="0" applyNumberFormat="1" applyFont="1" applyBorder="1" applyAlignment="1" applyProtection="1">
      <alignment horizontal="center" vertical="center"/>
      <protection locked="0"/>
    </xf>
    <xf numFmtId="0" fontId="6" fillId="0" borderId="26" xfId="0" applyFont="1" applyBorder="1" applyAlignment="1">
      <alignment horizontal="center" vertical="center"/>
    </xf>
    <xf numFmtId="0" fontId="6" fillId="0" borderId="26" xfId="0" applyFont="1" applyBorder="1" applyAlignment="1" applyProtection="1">
      <alignment horizontal="justify" vertical="center" wrapText="1"/>
      <protection locked="0"/>
    </xf>
    <xf numFmtId="0" fontId="6" fillId="0" borderId="26" xfId="0" applyFont="1" applyBorder="1" applyAlignment="1" applyProtection="1">
      <alignment horizontal="center" vertical="center"/>
      <protection hidden="1"/>
    </xf>
    <xf numFmtId="0" fontId="6" fillId="0" borderId="26" xfId="0" applyFont="1" applyBorder="1" applyAlignment="1" applyProtection="1">
      <alignment horizontal="center" vertical="center" textRotation="90"/>
      <protection locked="0"/>
    </xf>
    <xf numFmtId="9" fontId="6" fillId="0" borderId="26" xfId="0" applyNumberFormat="1" applyFont="1" applyBorder="1" applyAlignment="1" applyProtection="1">
      <alignment horizontal="center" vertical="center"/>
      <protection hidden="1"/>
    </xf>
    <xf numFmtId="164" fontId="6" fillId="0" borderId="26" xfId="1" applyNumberFormat="1" applyFont="1" applyBorder="1" applyAlignment="1">
      <alignment horizontal="center" vertical="center"/>
    </xf>
    <xf numFmtId="0" fontId="58" fillId="0" borderId="26" xfId="0" applyFont="1" applyBorder="1" applyAlignment="1" applyProtection="1">
      <alignment horizontal="center" vertical="center" textRotation="90" wrapText="1"/>
      <protection hidden="1"/>
    </xf>
    <xf numFmtId="0" fontId="58" fillId="0" borderId="26" xfId="0" applyFont="1" applyBorder="1" applyAlignment="1" applyProtection="1">
      <alignment horizontal="center" vertical="center" textRotation="90"/>
      <protection hidden="1"/>
    </xf>
    <xf numFmtId="0" fontId="6" fillId="0" borderId="26"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protection locked="0"/>
    </xf>
    <xf numFmtId="14" fontId="6" fillId="0" borderId="26" xfId="0" applyNumberFormat="1" applyFont="1" applyBorder="1" applyAlignment="1" applyProtection="1">
      <alignment horizontal="center" vertical="center"/>
      <protection locked="0"/>
    </xf>
    <xf numFmtId="0" fontId="6" fillId="0" borderId="0" xfId="0" applyFont="1" applyAlignment="1">
      <alignment horizontal="left"/>
    </xf>
    <xf numFmtId="0" fontId="58" fillId="0" borderId="0" xfId="0" applyFont="1" applyAlignment="1">
      <alignment horizontal="left"/>
    </xf>
    <xf numFmtId="0" fontId="48" fillId="0" borderId="67" xfId="0" applyFont="1" applyBorder="1" applyAlignment="1" applyProtection="1">
      <alignment horizontal="center" vertical="center" wrapText="1"/>
      <protection locked="0"/>
    </xf>
    <xf numFmtId="0" fontId="48" fillId="0" borderId="19" xfId="0" applyFont="1" applyBorder="1" applyAlignment="1" applyProtection="1">
      <alignment horizontal="center" vertical="center" wrapText="1"/>
      <protection locked="0"/>
    </xf>
    <xf numFmtId="0" fontId="48" fillId="0" borderId="26" xfId="0" applyFont="1" applyBorder="1" applyAlignment="1" applyProtection="1">
      <alignment horizontal="center" vertical="center" wrapText="1"/>
      <protection locked="0"/>
    </xf>
    <xf numFmtId="0" fontId="60" fillId="18" borderId="70" xfId="6" applyFont="1" applyFill="1" applyBorder="1" applyAlignment="1">
      <alignment horizontal="center" vertical="center" wrapText="1"/>
    </xf>
    <xf numFmtId="0" fontId="48" fillId="0" borderId="67" xfId="0" applyFont="1" applyBorder="1" applyAlignment="1">
      <alignment vertical="center" wrapText="1"/>
    </xf>
    <xf numFmtId="0" fontId="48" fillId="0" borderId="67" xfId="0" applyFont="1" applyBorder="1" applyAlignment="1" applyProtection="1">
      <alignment vertical="center" wrapText="1"/>
      <protection locked="0"/>
    </xf>
    <xf numFmtId="0" fontId="48" fillId="0" borderId="67" xfId="0" applyFont="1" applyBorder="1" applyAlignment="1">
      <alignment horizontal="justify" vertical="center" wrapText="1"/>
    </xf>
    <xf numFmtId="0" fontId="48" fillId="0" borderId="66" xfId="0" applyFont="1" applyBorder="1" applyAlignment="1" applyProtection="1">
      <alignment horizontal="center" vertical="center" wrapText="1"/>
      <protection locked="0"/>
    </xf>
    <xf numFmtId="0" fontId="48" fillId="21" borderId="67" xfId="0" applyFont="1" applyFill="1" applyBorder="1" applyAlignment="1" applyProtection="1">
      <alignment horizontal="center" vertical="center" wrapText="1"/>
      <protection hidden="1"/>
    </xf>
    <xf numFmtId="0" fontId="48" fillId="0" borderId="67" xfId="0" applyFont="1" applyBorder="1" applyAlignment="1" applyProtection="1">
      <alignment horizontal="center" vertical="center" wrapText="1"/>
      <protection hidden="1"/>
    </xf>
    <xf numFmtId="0" fontId="48" fillId="0" borderId="67" xfId="0" applyFont="1" applyBorder="1" applyAlignment="1" applyProtection="1">
      <alignment horizontal="justify" vertical="center" wrapText="1"/>
      <protection locked="0"/>
    </xf>
    <xf numFmtId="14" fontId="48" fillId="0" borderId="67" xfId="0" applyNumberFormat="1" applyFont="1" applyBorder="1" applyAlignment="1" applyProtection="1">
      <alignment vertical="center" wrapText="1"/>
      <protection locked="0"/>
    </xf>
    <xf numFmtId="0" fontId="48" fillId="0" borderId="67" xfId="0" applyFont="1" applyBorder="1" applyAlignment="1" applyProtection="1">
      <alignment horizontal="left" vertical="center" wrapText="1"/>
      <protection locked="0"/>
    </xf>
    <xf numFmtId="0" fontId="0" fillId="16" borderId="19" xfId="0" applyFill="1" applyBorder="1"/>
    <xf numFmtId="0" fontId="71" fillId="16" borderId="19" xfId="0" applyFont="1" applyFill="1" applyBorder="1" applyAlignment="1">
      <alignment horizontal="center" vertical="center" wrapText="1"/>
    </xf>
    <xf numFmtId="0" fontId="48" fillId="0" borderId="19" xfId="0" applyFont="1" applyBorder="1" applyAlignment="1">
      <alignment vertical="center" wrapText="1"/>
    </xf>
    <xf numFmtId="0" fontId="48" fillId="0" borderId="19" xfId="0" applyFont="1" applyBorder="1" applyAlignment="1" applyProtection="1">
      <alignment vertical="center" wrapText="1"/>
      <protection locked="0"/>
    </xf>
    <xf numFmtId="0" fontId="48" fillId="0" borderId="19" xfId="0" applyFont="1" applyBorder="1" applyAlignment="1" applyProtection="1">
      <alignment horizontal="justify" vertical="center" wrapText="1"/>
      <protection locked="0"/>
    </xf>
    <xf numFmtId="0" fontId="48" fillId="21" borderId="19" xfId="0" applyFont="1" applyFill="1" applyBorder="1" applyAlignment="1" applyProtection="1">
      <alignment horizontal="center" vertical="center" wrapText="1"/>
      <protection hidden="1"/>
    </xf>
    <xf numFmtId="0" fontId="48" fillId="0" borderId="19" xfId="0" applyFont="1" applyBorder="1" applyAlignment="1" applyProtection="1">
      <alignment horizontal="center" vertical="center" wrapText="1"/>
      <protection hidden="1"/>
    </xf>
    <xf numFmtId="14" fontId="48" fillId="0" borderId="19" xfId="0" applyNumberFormat="1" applyFont="1" applyBorder="1" applyAlignment="1" applyProtection="1">
      <alignment vertical="center" wrapText="1"/>
      <protection locked="0"/>
    </xf>
    <xf numFmtId="0" fontId="0" fillId="0" borderId="89" xfId="0" applyBorder="1" applyAlignment="1">
      <alignment horizontal="center"/>
    </xf>
    <xf numFmtId="0" fontId="0" fillId="0" borderId="19" xfId="0" applyBorder="1"/>
    <xf numFmtId="0" fontId="72" fillId="0" borderId="19" xfId="0" applyFont="1" applyBorder="1" applyAlignment="1">
      <alignment horizontal="center" vertical="center" wrapText="1"/>
    </xf>
    <xf numFmtId="0" fontId="6" fillId="0" borderId="19" xfId="0" applyFont="1" applyBorder="1"/>
    <xf numFmtId="0" fontId="48" fillId="0" borderId="26" xfId="0" applyFont="1" applyBorder="1" applyAlignment="1">
      <alignment vertical="center" wrapText="1"/>
    </xf>
    <xf numFmtId="0" fontId="48" fillId="0" borderId="26" xfId="0" applyFont="1" applyBorder="1" applyAlignment="1" applyProtection="1">
      <alignment vertical="center" wrapText="1"/>
      <protection locked="0"/>
    </xf>
    <xf numFmtId="0" fontId="6" fillId="0" borderId="26" xfId="0" applyFont="1" applyBorder="1"/>
    <xf numFmtId="0" fontId="48" fillId="0" borderId="63" xfId="0" applyFont="1" applyBorder="1" applyAlignment="1" applyProtection="1">
      <alignment horizontal="center" vertical="center" wrapText="1"/>
      <protection locked="0"/>
    </xf>
    <xf numFmtId="0" fontId="48" fillId="21" borderId="26" xfId="0" applyFont="1" applyFill="1" applyBorder="1" applyAlignment="1" applyProtection="1">
      <alignment horizontal="center" vertical="center" wrapText="1"/>
      <protection hidden="1"/>
    </xf>
    <xf numFmtId="0" fontId="48" fillId="0" borderId="26" xfId="0" applyFont="1" applyBorder="1" applyAlignment="1" applyProtection="1">
      <alignment horizontal="center" vertical="center" wrapText="1"/>
      <protection hidden="1"/>
    </xf>
    <xf numFmtId="0" fontId="48" fillId="0" borderId="20" xfId="0" applyFont="1" applyBorder="1" applyAlignment="1">
      <alignment vertical="center" wrapText="1"/>
    </xf>
    <xf numFmtId="0" fontId="48" fillId="0" borderId="20" xfId="0" applyFont="1" applyBorder="1" applyAlignment="1" applyProtection="1">
      <alignment vertical="center" wrapText="1"/>
      <protection locked="0"/>
    </xf>
    <xf numFmtId="0" fontId="48" fillId="0" borderId="20" xfId="0" applyFont="1" applyBorder="1" applyAlignment="1">
      <alignment horizontal="justify" vertical="center" wrapText="1"/>
    </xf>
    <xf numFmtId="0" fontId="48" fillId="0" borderId="20" xfId="0" applyFont="1" applyBorder="1" applyAlignment="1" applyProtection="1">
      <alignment horizontal="center" vertical="center" wrapText="1"/>
      <protection locked="0"/>
    </xf>
    <xf numFmtId="0" fontId="48" fillId="21" borderId="20" xfId="0" applyFont="1" applyFill="1" applyBorder="1" applyAlignment="1" applyProtection="1">
      <alignment horizontal="center" vertical="center" wrapText="1"/>
      <protection hidden="1"/>
    </xf>
    <xf numFmtId="0" fontId="48" fillId="0" borderId="20" xfId="0" applyFont="1" applyBorder="1" applyAlignment="1" applyProtection="1">
      <alignment horizontal="center" vertical="center" wrapText="1"/>
      <protection hidden="1"/>
    </xf>
    <xf numFmtId="0" fontId="48" fillId="0" borderId="20" xfId="0" applyFont="1" applyBorder="1" applyAlignment="1" applyProtection="1">
      <alignment horizontal="justify" vertical="center" wrapText="1"/>
      <protection locked="0"/>
    </xf>
    <xf numFmtId="14" fontId="48" fillId="0" borderId="20" xfId="0" applyNumberFormat="1" applyFont="1" applyBorder="1" applyAlignment="1" applyProtection="1">
      <alignment vertical="center" wrapText="1"/>
      <protection locked="0"/>
    </xf>
    <xf numFmtId="0" fontId="48" fillId="0" borderId="20" xfId="0" applyFont="1" applyBorder="1" applyAlignment="1" applyProtection="1">
      <alignment horizontal="left" vertical="center" wrapText="1"/>
      <protection locked="0"/>
    </xf>
    <xf numFmtId="0" fontId="48" fillId="0" borderId="66" xfId="0" applyFont="1" applyBorder="1" applyAlignment="1" applyProtection="1">
      <alignment horizontal="justify" vertical="center" wrapText="1"/>
      <protection locked="0"/>
    </xf>
    <xf numFmtId="0" fontId="48" fillId="0" borderId="63" xfId="0" applyFont="1" applyBorder="1" applyAlignment="1" applyProtection="1">
      <alignment horizontal="justify" vertical="center" wrapText="1"/>
      <protection locked="0"/>
    </xf>
    <xf numFmtId="0" fontId="6" fillId="0" borderId="66" xfId="0" applyFont="1" applyBorder="1" applyAlignment="1" applyProtection="1">
      <alignment horizontal="center" vertical="center" wrapText="1"/>
      <protection locked="0"/>
    </xf>
    <xf numFmtId="0" fontId="6" fillId="0" borderId="63" xfId="0" applyFont="1" applyBorder="1" applyAlignment="1" applyProtection="1">
      <alignment horizontal="center" vertical="center" wrapText="1"/>
      <protection locked="0"/>
    </xf>
    <xf numFmtId="0" fontId="62" fillId="0" borderId="22" xfId="7" applyFont="1" applyFill="1" applyBorder="1" applyAlignment="1" applyProtection="1">
      <alignment horizontal="center" vertical="center" wrapText="1"/>
    </xf>
    <xf numFmtId="0" fontId="6" fillId="0" borderId="66" xfId="0" applyFont="1" applyBorder="1" applyAlignment="1" applyProtection="1">
      <alignment horizontal="center" vertical="center" textRotation="90"/>
      <protection locked="0"/>
    </xf>
    <xf numFmtId="0" fontId="6" fillId="0" borderId="63" xfId="0" applyFont="1" applyBorder="1" applyAlignment="1" applyProtection="1">
      <alignment horizontal="center" vertical="center" textRotation="90"/>
      <protection locked="0"/>
    </xf>
    <xf numFmtId="0" fontId="60" fillId="22" borderId="72" xfId="6" applyFont="1" applyFill="1" applyBorder="1" applyAlignment="1">
      <alignment horizontal="center" vertical="center" wrapText="1"/>
    </xf>
    <xf numFmtId="0" fontId="6" fillId="0" borderId="92" xfId="0" applyFont="1" applyBorder="1" applyAlignment="1" applyProtection="1">
      <alignment horizontal="center" vertical="center" wrapText="1"/>
      <protection locked="0"/>
    </xf>
    <xf numFmtId="0" fontId="6" fillId="0" borderId="92" xfId="0" applyFont="1" applyBorder="1" applyAlignment="1" applyProtection="1">
      <alignment horizontal="center" vertical="center"/>
      <protection locked="0"/>
    </xf>
    <xf numFmtId="0" fontId="6" fillId="0" borderId="66" xfId="0" applyFont="1" applyBorder="1" applyAlignment="1" applyProtection="1">
      <alignment vertical="center" wrapText="1"/>
      <protection locked="0"/>
    </xf>
    <xf numFmtId="0" fontId="6" fillId="0" borderId="66" xfId="0" applyFont="1" applyBorder="1" applyAlignment="1" applyProtection="1">
      <alignment horizontal="justify" vertical="center" wrapText="1"/>
      <protection locked="0"/>
    </xf>
    <xf numFmtId="0" fontId="6" fillId="0" borderId="19" xfId="0" applyFont="1" applyBorder="1" applyAlignment="1" applyProtection="1">
      <alignment vertical="center" wrapText="1"/>
      <protection locked="0"/>
    </xf>
    <xf numFmtId="0" fontId="6" fillId="0" borderId="63" xfId="0" applyFont="1" applyBorder="1" applyAlignment="1" applyProtection="1">
      <alignment horizontal="justify" vertical="center" wrapText="1"/>
      <protection locked="0"/>
    </xf>
    <xf numFmtId="0" fontId="68" fillId="24" borderId="30" xfId="0" applyFont="1" applyFill="1" applyBorder="1" applyAlignment="1">
      <alignment horizontal="center"/>
    </xf>
    <xf numFmtId="0" fontId="68" fillId="24" borderId="32" xfId="0" applyFont="1" applyFill="1" applyBorder="1" applyAlignment="1">
      <alignment horizontal="center"/>
    </xf>
    <xf numFmtId="0" fontId="75" fillId="0" borderId="0" xfId="0" applyFont="1"/>
    <xf numFmtId="0" fontId="3" fillId="0" borderId="68"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2" borderId="27" xfId="0" applyFont="1" applyFill="1" applyBorder="1" applyAlignment="1">
      <alignment wrapText="1"/>
    </xf>
    <xf numFmtId="0" fontId="68" fillId="24" borderId="25" xfId="0" applyFont="1" applyFill="1" applyBorder="1" applyAlignment="1">
      <alignment horizontal="center" vertical="center"/>
    </xf>
    <xf numFmtId="0" fontId="68"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68" fillId="24" borderId="96"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68" fillId="18" borderId="19" xfId="0" applyFont="1" applyFill="1" applyBorder="1"/>
    <xf numFmtId="0" fontId="3" fillId="0" borderId="19" xfId="0" applyFont="1" applyBorder="1"/>
    <xf numFmtId="0" fontId="68" fillId="24" borderId="19" xfId="0" applyFont="1" applyFill="1" applyBorder="1" applyAlignment="1">
      <alignment horizontal="center" vertical="center" wrapText="1"/>
    </xf>
    <xf numFmtId="0" fontId="68" fillId="24" borderId="19" xfId="0" applyFont="1" applyFill="1" applyBorder="1" applyAlignment="1">
      <alignment horizontal="left" vertical="center" wrapText="1" indent="5"/>
    </xf>
    <xf numFmtId="0" fontId="68" fillId="24" borderId="19" xfId="0" applyFont="1" applyFill="1" applyBorder="1" applyAlignment="1">
      <alignment horizontal="left" vertical="center" wrapText="1" indent="9"/>
    </xf>
    <xf numFmtId="0" fontId="68" fillId="24" borderId="19" xfId="0" applyFont="1" applyFill="1" applyBorder="1" applyAlignment="1">
      <alignment horizontal="center" vertical="center"/>
    </xf>
    <xf numFmtId="0" fontId="3" fillId="0" borderId="0" xfId="0" applyFont="1"/>
    <xf numFmtId="0" fontId="3" fillId="0" borderId="19" xfId="0" applyFont="1" applyBorder="1" applyAlignment="1">
      <alignment vertical="center" wrapText="1"/>
    </xf>
    <xf numFmtId="0" fontId="3" fillId="25" borderId="19" xfId="0" applyFont="1" applyFill="1" applyBorder="1" applyAlignment="1">
      <alignment horizontal="left" vertical="center" wrapText="1"/>
    </xf>
    <xf numFmtId="0" fontId="3" fillId="24" borderId="19" xfId="0" applyFont="1" applyFill="1" applyBorder="1" applyAlignment="1">
      <alignment horizontal="center" vertical="center" wrapText="1"/>
    </xf>
    <xf numFmtId="0" fontId="3" fillId="24" borderId="19" xfId="0" applyFont="1" applyFill="1" applyBorder="1" applyAlignment="1">
      <alignment vertical="center" wrapText="1"/>
    </xf>
    <xf numFmtId="0" fontId="3" fillId="0" borderId="19" xfId="0" applyFont="1" applyBorder="1" applyAlignment="1">
      <alignment horizontal="left" vertical="center" wrapText="1"/>
    </xf>
    <xf numFmtId="0" fontId="3" fillId="0" borderId="20" xfId="0" applyFont="1" applyBorder="1" applyAlignment="1">
      <alignment vertical="center" wrapText="1"/>
    </xf>
    <xf numFmtId="0" fontId="3" fillId="0" borderId="0" xfId="0" applyFont="1" applyAlignment="1">
      <alignment horizontal="left" vertical="center" wrapText="1"/>
    </xf>
    <xf numFmtId="0" fontId="48" fillId="0" borderId="19" xfId="0" applyFont="1" applyBorder="1" applyAlignment="1">
      <alignment horizontal="left" vertical="center" wrapText="1"/>
    </xf>
    <xf numFmtId="0" fontId="3" fillId="0" borderId="19" xfId="0" applyFont="1" applyBorder="1" applyAlignment="1">
      <alignment vertical="top" wrapText="1"/>
    </xf>
    <xf numFmtId="0" fontId="3" fillId="0" borderId="19" xfId="0" applyFont="1" applyBorder="1" applyAlignment="1">
      <alignment horizontal="center" vertical="top" wrapText="1"/>
    </xf>
    <xf numFmtId="0" fontId="76" fillId="24" borderId="19" xfId="0" applyFont="1" applyFill="1" applyBorder="1" applyAlignment="1">
      <alignment horizontal="center" vertical="center" wrapText="1"/>
    </xf>
    <xf numFmtId="0" fontId="76" fillId="24" borderId="19" xfId="0" applyFont="1" applyFill="1" applyBorder="1" applyAlignment="1">
      <alignment vertical="center" wrapText="1"/>
    </xf>
    <xf numFmtId="0" fontId="3" fillId="24" borderId="19" xfId="0" applyFont="1" applyFill="1" applyBorder="1" applyAlignment="1">
      <alignment vertical="top" wrapText="1"/>
    </xf>
    <xf numFmtId="0" fontId="3" fillId="24" borderId="19" xfId="0" applyFont="1" applyFill="1" applyBorder="1" applyAlignment="1">
      <alignment horizontal="center" vertical="top" wrapText="1"/>
    </xf>
    <xf numFmtId="0" fontId="3" fillId="0" borderId="92" xfId="0" applyFont="1" applyBorder="1" applyAlignment="1">
      <alignment horizontal="center" vertical="center" wrapText="1"/>
    </xf>
    <xf numFmtId="0" fontId="3" fillId="0" borderId="92" xfId="0" applyFont="1" applyBorder="1" applyAlignment="1">
      <alignment vertical="center" wrapText="1"/>
    </xf>
    <xf numFmtId="0" fontId="3" fillId="24" borderId="92" xfId="0" applyFont="1" applyFill="1" applyBorder="1" applyAlignment="1">
      <alignment vertical="center" wrapText="1"/>
    </xf>
    <xf numFmtId="0" fontId="3" fillId="24" borderId="19" xfId="0" applyFont="1" applyFill="1" applyBorder="1" applyAlignment="1">
      <alignment horizontal="justify" vertical="center" wrapText="1"/>
    </xf>
    <xf numFmtId="0" fontId="3" fillId="0" borderId="19" xfId="0" applyFont="1" applyBorder="1" applyAlignment="1">
      <alignment horizontal="justify" vertical="center" wrapText="1"/>
    </xf>
    <xf numFmtId="0" fontId="3" fillId="0" borderId="0" xfId="0" applyFont="1" applyAlignment="1">
      <alignment horizontal="center"/>
    </xf>
    <xf numFmtId="0" fontId="58" fillId="2" borderId="0" xfId="0" applyFont="1" applyFill="1" applyAlignment="1">
      <alignment horizontal="center" vertical="center"/>
    </xf>
    <xf numFmtId="0" fontId="68" fillId="2" borderId="0" xfId="0" applyFont="1" applyFill="1" applyAlignment="1">
      <alignment horizontal="center" vertical="center" wrapText="1"/>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3" fillId="2" borderId="0" xfId="0" applyFont="1" applyFill="1" applyAlignment="1">
      <alignment horizontal="center" vertical="center" wrapText="1"/>
    </xf>
    <xf numFmtId="0" fontId="6" fillId="2" borderId="0" xfId="0" applyFont="1" applyFill="1" applyAlignment="1">
      <alignment horizontal="center" wrapText="1"/>
    </xf>
    <xf numFmtId="0" fontId="61" fillId="2" borderId="0" xfId="0" applyFont="1" applyFill="1"/>
    <xf numFmtId="0" fontId="61" fillId="2" borderId="0" xfId="0" applyFont="1" applyFill="1" applyAlignment="1">
      <alignment horizontal="center" vertical="center" wrapText="1"/>
    </xf>
    <xf numFmtId="0" fontId="59" fillId="2" borderId="0" xfId="0" applyFont="1" applyFill="1" applyAlignment="1">
      <alignment horizontal="center" vertical="center" wrapText="1"/>
    </xf>
    <xf numFmtId="0" fontId="6" fillId="0" borderId="19" xfId="0" applyFont="1" applyBorder="1" applyAlignment="1">
      <alignment vertical="center"/>
    </xf>
    <xf numFmtId="0" fontId="6" fillId="0" borderId="19" xfId="0" applyFont="1" applyBorder="1" applyAlignment="1">
      <alignment vertical="center" wrapText="1"/>
    </xf>
    <xf numFmtId="0" fontId="3" fillId="0" borderId="97" xfId="0" applyFont="1" applyBorder="1" applyAlignment="1">
      <alignment horizontal="left" vertical="center" wrapText="1"/>
    </xf>
    <xf numFmtId="0" fontId="48" fillId="0" borderId="0" xfId="0" applyFont="1" applyAlignment="1">
      <alignment horizontal="center"/>
    </xf>
    <xf numFmtId="0" fontId="6" fillId="0" borderId="92" xfId="0" applyFont="1" applyBorder="1" applyAlignment="1" applyProtection="1">
      <alignment horizontal="justify" vertical="center" wrapText="1"/>
      <protection locked="0"/>
    </xf>
    <xf numFmtId="0" fontId="6" fillId="0" borderId="92" xfId="0" applyFont="1" applyBorder="1" applyAlignment="1" applyProtection="1">
      <alignment horizontal="center" vertical="center" textRotation="90"/>
      <protection locked="0"/>
    </xf>
    <xf numFmtId="0" fontId="6" fillId="0" borderId="92" xfId="0" applyFont="1" applyBorder="1" applyAlignment="1">
      <alignment horizontal="center" vertical="center"/>
    </xf>
    <xf numFmtId="14" fontId="6" fillId="0" borderId="92" xfId="0" applyNumberFormat="1" applyFont="1" applyBorder="1" applyAlignment="1" applyProtection="1">
      <alignment horizontal="center" vertical="center"/>
      <protection locked="0"/>
    </xf>
    <xf numFmtId="0" fontId="52" fillId="28" borderId="71" xfId="6" applyFont="1" applyFill="1" applyBorder="1" applyAlignment="1">
      <alignment horizontal="center" vertical="center" wrapText="1"/>
    </xf>
    <xf numFmtId="0" fontId="60" fillId="28" borderId="72" xfId="6" applyFont="1" applyFill="1" applyBorder="1" applyAlignment="1">
      <alignment horizontal="center" vertical="center" wrapText="1"/>
    </xf>
    <xf numFmtId="0" fontId="60" fillId="28" borderId="71" xfId="6" applyFont="1" applyFill="1" applyBorder="1" applyAlignment="1">
      <alignment horizontal="center" vertical="center" wrapText="1"/>
    </xf>
    <xf numFmtId="0" fontId="60" fillId="28" borderId="70" xfId="6" applyFont="1" applyFill="1" applyBorder="1" applyAlignment="1">
      <alignment horizontal="center" vertical="center" wrapText="1"/>
    </xf>
    <xf numFmtId="0" fontId="69" fillId="27" borderId="69" xfId="0" applyFont="1" applyFill="1" applyBorder="1" applyAlignment="1">
      <alignment horizontal="center" vertical="center" wrapText="1"/>
    </xf>
    <xf numFmtId="0" fontId="69" fillId="27" borderId="8" xfId="0" applyFont="1" applyFill="1" applyBorder="1" applyAlignment="1">
      <alignment horizontal="center" vertical="center"/>
    </xf>
    <xf numFmtId="0" fontId="69" fillId="27" borderId="19" xfId="0" applyFont="1" applyFill="1" applyBorder="1" applyAlignment="1">
      <alignment horizontal="center" vertical="center"/>
    </xf>
    <xf numFmtId="0" fontId="60" fillId="28" borderId="21" xfId="6" applyFont="1" applyFill="1" applyBorder="1" applyAlignment="1">
      <alignment horizontal="center" vertical="center" wrapText="1"/>
    </xf>
    <xf numFmtId="0" fontId="60" fillId="28" borderId="86" xfId="6" applyFont="1" applyFill="1" applyBorder="1" applyAlignment="1">
      <alignment horizontal="center" vertical="center" wrapText="1"/>
    </xf>
    <xf numFmtId="0" fontId="60" fillId="28" borderId="5" xfId="6" applyFont="1" applyFill="1" applyBorder="1" applyAlignment="1">
      <alignment horizontal="center" vertical="center" wrapText="1"/>
    </xf>
    <xf numFmtId="0" fontId="6" fillId="0" borderId="61" xfId="0" applyFont="1" applyBorder="1" applyAlignment="1" applyProtection="1">
      <alignment horizontal="justify" vertical="center" wrapText="1"/>
      <protection locked="0"/>
    </xf>
    <xf numFmtId="0" fontId="6" fillId="0" borderId="26" xfId="0" applyFont="1" applyBorder="1" applyAlignment="1" applyProtection="1">
      <alignment vertical="center" wrapText="1"/>
      <protection locked="0"/>
    </xf>
    <xf numFmtId="0" fontId="1" fillId="0" borderId="67" xfId="0" applyFont="1" applyBorder="1" applyAlignment="1" applyProtection="1">
      <alignment horizontal="center" vertical="center"/>
      <protection hidden="1"/>
    </xf>
    <xf numFmtId="9" fontId="1" fillId="0" borderId="67" xfId="0" applyNumberFormat="1" applyFont="1" applyBorder="1" applyAlignment="1" applyProtection="1">
      <alignment horizontal="center" vertical="center"/>
      <protection hidden="1"/>
    </xf>
    <xf numFmtId="164" fontId="1" fillId="0" borderId="67" xfId="1" applyNumberFormat="1" applyFont="1" applyBorder="1" applyAlignment="1">
      <alignment horizontal="center" vertical="center"/>
    </xf>
    <xf numFmtId="0" fontId="4" fillId="0" borderId="67" xfId="0" applyFont="1" applyBorder="1" applyAlignment="1" applyProtection="1">
      <alignment horizontal="center" vertical="center" textRotation="90" wrapText="1"/>
      <protection hidden="1"/>
    </xf>
    <xf numFmtId="0" fontId="4" fillId="0" borderId="67" xfId="0" applyFont="1" applyBorder="1" applyAlignment="1" applyProtection="1">
      <alignment horizontal="center" vertical="center" textRotation="90"/>
      <protection hidden="1"/>
    </xf>
    <xf numFmtId="0" fontId="1" fillId="0" borderId="19" xfId="0"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protection hidden="1"/>
    </xf>
    <xf numFmtId="164" fontId="1" fillId="0" borderId="19" xfId="1" applyNumberFormat="1" applyFont="1" applyBorder="1" applyAlignment="1">
      <alignment horizontal="center" vertical="center"/>
    </xf>
    <xf numFmtId="0" fontId="4" fillId="0" borderId="19" xfId="0" applyFont="1" applyBorder="1" applyAlignment="1" applyProtection="1">
      <alignment horizontal="center" vertical="center" textRotation="90" wrapText="1"/>
      <protection hidden="1"/>
    </xf>
    <xf numFmtId="0" fontId="4" fillId="0" borderId="19" xfId="0" applyFont="1" applyBorder="1" applyAlignment="1" applyProtection="1">
      <alignment horizontal="center" vertical="center" textRotation="90"/>
      <protection hidden="1"/>
    </xf>
    <xf numFmtId="0" fontId="1" fillId="0" borderId="19" xfId="0" applyFont="1" applyBorder="1" applyAlignment="1" applyProtection="1">
      <alignment horizontal="justify" vertical="center"/>
      <protection locked="0"/>
    </xf>
    <xf numFmtId="0" fontId="1" fillId="0" borderId="26" xfId="0" applyFont="1" applyBorder="1" applyAlignment="1" applyProtection="1">
      <alignment horizontal="center" vertical="center"/>
      <protection hidden="1"/>
    </xf>
    <xf numFmtId="9" fontId="1" fillId="0" borderId="26" xfId="0" applyNumberFormat="1" applyFont="1" applyBorder="1" applyAlignment="1" applyProtection="1">
      <alignment horizontal="center" vertical="center"/>
      <protection hidden="1"/>
    </xf>
    <xf numFmtId="164" fontId="1" fillId="0" borderId="26" xfId="1" applyNumberFormat="1" applyFont="1" applyBorder="1" applyAlignment="1">
      <alignment horizontal="center" vertical="center"/>
    </xf>
    <xf numFmtId="0" fontId="4" fillId="0" borderId="26" xfId="0" applyFont="1" applyBorder="1" applyAlignment="1" applyProtection="1">
      <alignment horizontal="center" vertical="center" textRotation="90" wrapText="1"/>
      <protection hidden="1"/>
    </xf>
    <xf numFmtId="0" fontId="4" fillId="0" borderId="26" xfId="0" applyFont="1" applyBorder="1" applyAlignment="1" applyProtection="1">
      <alignment horizontal="center" vertical="center" textRotation="90"/>
      <protection hidden="1"/>
    </xf>
    <xf numFmtId="164" fontId="1" fillId="8" borderId="19" xfId="1" applyNumberFormat="1" applyFont="1" applyFill="1" applyBorder="1" applyAlignment="1">
      <alignment horizontal="center" vertical="center"/>
    </xf>
    <xf numFmtId="0" fontId="1" fillId="0" borderId="92" xfId="0" applyFont="1" applyBorder="1" applyAlignment="1" applyProtection="1">
      <alignment horizontal="center" vertical="center"/>
      <protection hidden="1"/>
    </xf>
    <xf numFmtId="9" fontId="1" fillId="0" borderId="92" xfId="0" applyNumberFormat="1" applyFont="1" applyBorder="1" applyAlignment="1" applyProtection="1">
      <alignment horizontal="center" vertical="center"/>
      <protection hidden="1"/>
    </xf>
    <xf numFmtId="164" fontId="1" fillId="0" borderId="92" xfId="1" applyNumberFormat="1" applyFont="1" applyBorder="1" applyAlignment="1">
      <alignment horizontal="center" vertical="center"/>
    </xf>
    <xf numFmtId="0" fontId="4" fillId="0" borderId="92" xfId="0" applyFont="1" applyBorder="1" applyAlignment="1" applyProtection="1">
      <alignment horizontal="center" vertical="center" textRotation="90" wrapText="1"/>
      <protection hidden="1"/>
    </xf>
    <xf numFmtId="0" fontId="4" fillId="0" borderId="92" xfId="0" applyFont="1" applyBorder="1" applyAlignment="1" applyProtection="1">
      <alignment horizontal="center" vertical="center" textRotation="90"/>
      <protection hidden="1"/>
    </xf>
    <xf numFmtId="0" fontId="6" fillId="0" borderId="99" xfId="0" applyFont="1" applyBorder="1" applyAlignment="1" applyProtection="1">
      <alignment horizontal="justify" vertical="center" wrapText="1"/>
      <protection locked="0"/>
    </xf>
    <xf numFmtId="9" fontId="1" fillId="0" borderId="84" xfId="0" applyNumberFormat="1" applyFont="1" applyBorder="1" applyAlignment="1" applyProtection="1">
      <alignment horizontal="center" vertical="center"/>
      <protection hidden="1"/>
    </xf>
    <xf numFmtId="164" fontId="1" fillId="0" borderId="84" xfId="1" applyNumberFormat="1" applyFont="1" applyBorder="1" applyAlignment="1">
      <alignment horizontal="center" vertical="center"/>
    </xf>
    <xf numFmtId="0" fontId="4" fillId="0" borderId="84" xfId="0" applyFont="1" applyBorder="1" applyAlignment="1" applyProtection="1">
      <alignment horizontal="center" vertical="center" textRotation="90" wrapText="1"/>
      <protection hidden="1"/>
    </xf>
    <xf numFmtId="0" fontId="4" fillId="0" borderId="84" xfId="0" applyFont="1" applyBorder="1" applyAlignment="1" applyProtection="1">
      <alignment horizontal="center" vertical="center" textRotation="90"/>
      <protection hidden="1"/>
    </xf>
    <xf numFmtId="0" fontId="6" fillId="0" borderId="89" xfId="0" applyFont="1" applyBorder="1" applyAlignment="1" applyProtection="1">
      <alignment horizontal="justify" vertical="center" wrapText="1"/>
      <protection locked="0"/>
    </xf>
    <xf numFmtId="0" fontId="1" fillId="0" borderId="89" xfId="0" applyFont="1" applyBorder="1" applyAlignment="1" applyProtection="1">
      <alignment horizontal="justify" vertical="center"/>
      <protection locked="0"/>
    </xf>
    <xf numFmtId="0" fontId="6" fillId="0" borderId="100" xfId="0" applyFont="1" applyBorder="1" applyAlignment="1" applyProtection="1">
      <alignment horizontal="justify" vertical="center" wrapText="1"/>
      <protection locked="0"/>
    </xf>
    <xf numFmtId="9" fontId="1" fillId="0" borderId="91" xfId="0" applyNumberFormat="1" applyFont="1" applyBorder="1" applyAlignment="1" applyProtection="1">
      <alignment horizontal="center" vertical="center"/>
      <protection hidden="1"/>
    </xf>
    <xf numFmtId="164" fontId="1" fillId="0" borderId="91" xfId="1" applyNumberFormat="1" applyFont="1" applyBorder="1" applyAlignment="1">
      <alignment horizontal="center" vertical="center"/>
    </xf>
    <xf numFmtId="0" fontId="4" fillId="0" borderId="91" xfId="0" applyFont="1" applyBorder="1" applyAlignment="1" applyProtection="1">
      <alignment horizontal="center" vertical="center" textRotation="90" wrapText="1"/>
      <protection hidden="1"/>
    </xf>
    <xf numFmtId="0" fontId="4" fillId="0" borderId="91" xfId="0" applyFont="1" applyBorder="1" applyAlignment="1" applyProtection="1">
      <alignment horizontal="center" vertical="center" textRotation="90"/>
      <protection hidden="1"/>
    </xf>
    <xf numFmtId="14" fontId="6" fillId="0" borderId="89" xfId="0" applyNumberFormat="1"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66" xfId="0" applyFont="1" applyBorder="1" applyAlignment="1" applyProtection="1">
      <alignment horizontal="center" vertical="center"/>
      <protection locked="0"/>
    </xf>
    <xf numFmtId="0" fontId="6" fillId="0" borderId="63" xfId="0" applyFont="1" applyBorder="1" applyAlignment="1" applyProtection="1">
      <alignment horizontal="center" vertical="center"/>
      <protection locked="0"/>
    </xf>
    <xf numFmtId="0" fontId="4" fillId="28" borderId="82" xfId="0" applyFont="1" applyFill="1" applyBorder="1" applyAlignment="1">
      <alignment horizontal="center" vertical="center" wrapText="1"/>
    </xf>
    <xf numFmtId="0" fontId="4" fillId="28" borderId="79" xfId="0" applyFont="1" applyFill="1" applyBorder="1" applyAlignment="1">
      <alignment horizontal="center" vertical="center" wrapText="1"/>
    </xf>
    <xf numFmtId="0" fontId="64" fillId="0" borderId="3" xfId="7" applyFont="1" applyFill="1" applyBorder="1" applyAlignment="1" applyProtection="1">
      <alignment horizontal="center" vertical="center" wrapText="1"/>
    </xf>
    <xf numFmtId="0" fontId="64" fillId="0" borderId="10" xfId="7" applyFont="1" applyFill="1" applyBorder="1" applyAlignment="1" applyProtection="1">
      <alignment horizontal="center" vertical="center" wrapText="1"/>
    </xf>
    <xf numFmtId="0" fontId="64" fillId="0" borderId="4" xfId="7" applyFont="1" applyFill="1" applyBorder="1" applyAlignment="1" applyProtection="1">
      <alignment horizontal="center" vertical="center" wrapText="1"/>
    </xf>
    <xf numFmtId="0" fontId="64" fillId="0" borderId="7" xfId="7" applyFont="1" applyFill="1" applyBorder="1" applyAlignment="1" applyProtection="1">
      <alignment horizontal="center" vertical="center" wrapText="1"/>
    </xf>
    <xf numFmtId="0" fontId="64" fillId="0" borderId="9" xfId="7" applyFont="1" applyFill="1" applyBorder="1" applyAlignment="1" applyProtection="1">
      <alignment horizontal="center" vertical="center" wrapText="1"/>
    </xf>
    <xf numFmtId="0" fontId="64" fillId="0" borderId="8" xfId="7" applyFont="1" applyFill="1" applyBorder="1" applyAlignment="1" applyProtection="1">
      <alignment horizontal="center" vertical="center" wrapText="1"/>
    </xf>
    <xf numFmtId="0" fontId="62" fillId="20" borderId="21" xfId="6" applyFont="1" applyFill="1" applyBorder="1" applyAlignment="1">
      <alignment horizontal="center" vertical="center"/>
    </xf>
    <xf numFmtId="0" fontId="62" fillId="20" borderId="22" xfId="6" applyFont="1" applyFill="1" applyBorder="1" applyAlignment="1">
      <alignment horizontal="center" vertical="center"/>
    </xf>
    <xf numFmtId="0" fontId="62" fillId="20" borderId="33" xfId="6" applyFont="1" applyFill="1" applyBorder="1" applyAlignment="1">
      <alignment horizontal="center" vertical="center"/>
    </xf>
    <xf numFmtId="0" fontId="52" fillId="28" borderId="72" xfId="6" applyFont="1" applyFill="1" applyBorder="1" applyAlignment="1">
      <alignment horizontal="center" vertical="center" wrapText="1"/>
    </xf>
    <xf numFmtId="0" fontId="52" fillId="28" borderId="71" xfId="6" applyFont="1" applyFill="1" applyBorder="1" applyAlignment="1">
      <alignment horizontal="center" vertical="center" wrapText="1"/>
    </xf>
    <xf numFmtId="0" fontId="60" fillId="17" borderId="72" xfId="6" applyFont="1" applyFill="1" applyBorder="1" applyAlignment="1">
      <alignment horizontal="center" vertical="center" wrapText="1"/>
    </xf>
    <xf numFmtId="0" fontId="60" fillId="17" borderId="71" xfId="6" applyFont="1" applyFill="1" applyBorder="1" applyAlignment="1">
      <alignment horizontal="center" vertical="center" wrapText="1"/>
    </xf>
    <xf numFmtId="0" fontId="60" fillId="28" borderId="72" xfId="6" applyFont="1" applyFill="1" applyBorder="1" applyAlignment="1">
      <alignment horizontal="center" vertical="center" wrapText="1"/>
    </xf>
    <xf numFmtId="0" fontId="60" fillId="28" borderId="71" xfId="6" applyFont="1" applyFill="1" applyBorder="1" applyAlignment="1">
      <alignment horizontal="center" vertical="center" wrapText="1"/>
    </xf>
    <xf numFmtId="0" fontId="69" fillId="26" borderId="21" xfId="0" applyFont="1" applyFill="1" applyBorder="1" applyAlignment="1">
      <alignment horizontal="center" vertical="center"/>
    </xf>
    <xf numFmtId="0" fontId="69" fillId="26" borderId="22" xfId="0" applyFont="1" applyFill="1" applyBorder="1" applyAlignment="1">
      <alignment horizontal="center" vertical="center"/>
    </xf>
    <xf numFmtId="0" fontId="69" fillId="26" borderId="33" xfId="0" applyFont="1" applyFill="1" applyBorder="1" applyAlignment="1">
      <alignment horizontal="center" vertical="center"/>
    </xf>
    <xf numFmtId="0" fontId="59" fillId="27" borderId="21" xfId="6" applyFont="1" applyFill="1" applyBorder="1" applyAlignment="1">
      <alignment horizontal="center" vertical="center" wrapText="1"/>
    </xf>
    <xf numFmtId="0" fontId="59" fillId="27" borderId="22" xfId="6" applyFont="1" applyFill="1" applyBorder="1" applyAlignment="1">
      <alignment horizontal="center" vertical="center" wrapText="1"/>
    </xf>
    <xf numFmtId="0" fontId="59" fillId="27" borderId="33" xfId="6" applyFont="1" applyFill="1" applyBorder="1" applyAlignment="1">
      <alignment horizontal="center" vertical="center" wrapText="1"/>
    </xf>
    <xf numFmtId="0" fontId="59" fillId="26" borderId="21" xfId="6" applyFont="1" applyFill="1" applyBorder="1" applyAlignment="1">
      <alignment horizontal="center" vertical="center" wrapText="1"/>
    </xf>
    <xf numFmtId="0" fontId="59" fillId="26" borderId="22" xfId="6" applyFont="1" applyFill="1" applyBorder="1" applyAlignment="1">
      <alignment horizontal="center" vertical="center" wrapText="1"/>
    </xf>
    <xf numFmtId="0" fontId="59" fillId="26" borderId="33" xfId="6" applyFont="1" applyFill="1" applyBorder="1" applyAlignment="1">
      <alignment horizontal="center" vertical="center" wrapText="1"/>
    </xf>
    <xf numFmtId="0" fontId="59" fillId="23" borderId="3" xfId="6" applyFont="1" applyFill="1" applyBorder="1" applyAlignment="1">
      <alignment horizontal="center" vertical="center" wrapText="1"/>
    </xf>
    <xf numFmtId="0" fontId="59" fillId="23" borderId="4" xfId="6" applyFont="1" applyFill="1" applyBorder="1" applyAlignment="1">
      <alignment horizontal="center" vertical="center" wrapText="1"/>
    </xf>
    <xf numFmtId="0" fontId="59" fillId="23" borderId="7" xfId="6" applyFont="1" applyFill="1" applyBorder="1" applyAlignment="1">
      <alignment horizontal="center" vertical="center" wrapText="1"/>
    </xf>
    <xf numFmtId="0" fontId="59" fillId="23" borderId="8" xfId="6" applyFont="1" applyFill="1" applyBorder="1" applyAlignment="1">
      <alignment horizontal="center" vertical="center" wrapText="1"/>
    </xf>
    <xf numFmtId="0" fontId="59" fillId="29" borderId="3" xfId="6" applyFont="1" applyFill="1" applyBorder="1" applyAlignment="1">
      <alignment horizontal="center" vertical="center" wrapText="1"/>
    </xf>
    <xf numFmtId="0" fontId="59" fillId="29" borderId="4" xfId="6" applyFont="1" applyFill="1" applyBorder="1" applyAlignment="1">
      <alignment horizontal="center" vertical="center" wrapText="1"/>
    </xf>
    <xf numFmtId="0" fontId="59" fillId="29" borderId="7" xfId="6" applyFont="1" applyFill="1" applyBorder="1" applyAlignment="1">
      <alignment horizontal="center" vertical="center" wrapText="1"/>
    </xf>
    <xf numFmtId="0" fontId="59" fillId="29" borderId="8" xfId="6" applyFont="1" applyFill="1" applyBorder="1" applyAlignment="1">
      <alignment horizontal="center" vertical="center" wrapText="1"/>
    </xf>
    <xf numFmtId="0" fontId="59" fillId="27" borderId="68" xfId="6" applyFont="1" applyFill="1" applyBorder="1" applyAlignment="1">
      <alignment horizontal="center" vertical="center" wrapText="1"/>
    </xf>
    <xf numFmtId="0" fontId="59" fillId="27" borderId="67" xfId="6" applyFont="1" applyFill="1" applyBorder="1" applyAlignment="1">
      <alignment horizontal="center" vertical="center" wrapText="1"/>
    </xf>
    <xf numFmtId="0" fontId="59" fillId="27" borderId="73" xfId="6" applyFont="1" applyFill="1" applyBorder="1" applyAlignment="1">
      <alignment horizontal="center" vertical="center" wrapText="1"/>
    </xf>
    <xf numFmtId="0" fontId="59" fillId="27" borderId="25" xfId="6" applyFont="1" applyFill="1" applyBorder="1" applyAlignment="1">
      <alignment horizontal="center" vertical="center" wrapText="1"/>
    </xf>
    <xf numFmtId="0" fontId="59" fillId="27" borderId="26" xfId="6" applyFont="1" applyFill="1" applyBorder="1" applyAlignment="1">
      <alignment horizontal="center" vertical="center" wrapText="1"/>
    </xf>
    <xf numFmtId="0" fontId="59" fillId="27" borderId="27" xfId="6" applyFont="1" applyFill="1" applyBorder="1" applyAlignment="1">
      <alignment horizontal="center" vertical="center" wrapText="1"/>
    </xf>
    <xf numFmtId="0" fontId="4" fillId="28" borderId="72" xfId="0" applyFont="1" applyFill="1" applyBorder="1" applyAlignment="1">
      <alignment horizontal="center" vertical="center" textRotation="90" wrapText="1"/>
    </xf>
    <xf numFmtId="0" fontId="4" fillId="28" borderId="71" xfId="0" applyFont="1" applyFill="1" applyBorder="1" applyAlignment="1">
      <alignment horizontal="center" vertical="center" textRotation="90" wrapText="1"/>
    </xf>
    <xf numFmtId="0" fontId="51" fillId="28" borderId="3" xfId="0" applyFont="1" applyFill="1" applyBorder="1" applyAlignment="1">
      <alignment horizontal="center" vertical="center" wrapText="1"/>
    </xf>
    <xf numFmtId="0" fontId="51" fillId="28" borderId="4" xfId="0" applyFont="1" applyFill="1" applyBorder="1" applyAlignment="1">
      <alignment horizontal="center" vertical="center" wrapText="1"/>
    </xf>
    <xf numFmtId="0" fontId="51" fillId="28" borderId="5" xfId="0" applyFont="1" applyFill="1" applyBorder="1" applyAlignment="1">
      <alignment horizontal="center" vertical="center" wrapText="1"/>
    </xf>
    <xf numFmtId="0" fontId="51" fillId="28" borderId="6" xfId="0" applyFont="1" applyFill="1" applyBorder="1" applyAlignment="1">
      <alignment horizontal="center" vertical="center" wrapText="1"/>
    </xf>
    <xf numFmtId="0" fontId="51" fillId="28" borderId="7" xfId="0" applyFont="1" applyFill="1" applyBorder="1" applyAlignment="1">
      <alignment horizontal="center" vertical="center" wrapText="1"/>
    </xf>
    <xf numFmtId="0" fontId="51" fillId="28" borderId="8" xfId="0" applyFont="1" applyFill="1" applyBorder="1" applyAlignment="1">
      <alignment horizontal="center" vertical="center" wrapText="1"/>
    </xf>
    <xf numFmtId="0" fontId="4" fillId="28" borderId="84" xfId="0" applyFont="1" applyFill="1" applyBorder="1" applyAlignment="1">
      <alignment horizontal="center" vertical="center" wrapText="1"/>
    </xf>
    <xf numFmtId="0" fontId="4" fillId="28" borderId="81" xfId="0" applyFont="1" applyFill="1" applyBorder="1" applyAlignment="1">
      <alignment horizontal="center" vertical="center" wrapText="1"/>
    </xf>
    <xf numFmtId="0" fontId="59" fillId="30" borderId="3" xfId="6" applyFont="1" applyFill="1" applyBorder="1" applyAlignment="1">
      <alignment horizontal="center" vertical="center" wrapText="1"/>
    </xf>
    <xf numFmtId="0" fontId="59" fillId="30" borderId="10" xfId="6" applyFont="1" applyFill="1" applyBorder="1" applyAlignment="1">
      <alignment horizontal="center" vertical="center" wrapText="1"/>
    </xf>
    <xf numFmtId="0" fontId="59" fillId="30" borderId="4" xfId="6" applyFont="1" applyFill="1" applyBorder="1" applyAlignment="1">
      <alignment horizontal="center" vertical="center" wrapText="1"/>
    </xf>
    <xf numFmtId="0" fontId="59" fillId="30" borderId="7" xfId="6" applyFont="1" applyFill="1" applyBorder="1" applyAlignment="1">
      <alignment horizontal="center" vertical="center" wrapText="1"/>
    </xf>
    <xf numFmtId="0" fontId="59" fillId="30" borderId="9" xfId="6" applyFont="1" applyFill="1" applyBorder="1" applyAlignment="1">
      <alignment horizontal="center" vertical="center" wrapText="1"/>
    </xf>
    <xf numFmtId="0" fontId="59" fillId="30" borderId="8" xfId="6" applyFont="1" applyFill="1" applyBorder="1" applyAlignment="1">
      <alignment horizontal="center" vertical="center" wrapText="1"/>
    </xf>
    <xf numFmtId="0" fontId="4" fillId="28" borderId="72" xfId="0" applyFont="1" applyFill="1" applyBorder="1" applyAlignment="1">
      <alignment horizontal="center" vertical="center" wrapText="1"/>
    </xf>
    <xf numFmtId="0" fontId="4" fillId="28" borderId="71" xfId="0" applyFont="1" applyFill="1" applyBorder="1" applyAlignment="1">
      <alignment horizontal="center" vertical="center" wrapText="1"/>
    </xf>
    <xf numFmtId="0" fontId="59" fillId="2" borderId="77" xfId="0" applyFont="1" applyFill="1" applyBorder="1" applyAlignment="1">
      <alignment horizontal="center" vertical="center" wrapText="1"/>
    </xf>
    <xf numFmtId="0" fontId="59" fillId="2" borderId="76" xfId="0" applyFont="1" applyFill="1" applyBorder="1" applyAlignment="1">
      <alignment horizontal="center" vertical="center" wrapText="1"/>
    </xf>
    <xf numFmtId="0" fontId="59" fillId="2" borderId="75" xfId="0" applyFont="1" applyFill="1" applyBorder="1" applyAlignment="1">
      <alignment horizontal="center" vertical="center" wrapText="1"/>
    </xf>
    <xf numFmtId="0" fontId="4" fillId="28" borderId="72" xfId="0" applyFont="1" applyFill="1" applyBorder="1" applyAlignment="1">
      <alignment horizontal="center" vertical="center" textRotation="90"/>
    </xf>
    <xf numFmtId="0" fontId="4" fillId="28" borderId="71" xfId="0" applyFont="1" applyFill="1" applyBorder="1" applyAlignment="1">
      <alignment horizontal="center" vertical="center" textRotation="90"/>
    </xf>
    <xf numFmtId="0" fontId="4" fillId="28" borderId="80" xfId="0" applyFont="1" applyFill="1" applyBorder="1" applyAlignment="1">
      <alignment horizontal="center" vertical="center" textRotation="90"/>
    </xf>
    <xf numFmtId="0" fontId="4" fillId="28" borderId="21" xfId="0" applyFont="1" applyFill="1" applyBorder="1" applyAlignment="1">
      <alignment horizontal="center" vertical="center" wrapText="1"/>
    </xf>
    <xf numFmtId="0" fontId="4" fillId="28" borderId="22" xfId="0" applyFont="1" applyFill="1" applyBorder="1" applyAlignment="1">
      <alignment horizontal="center" vertical="center" wrapText="1"/>
    </xf>
    <xf numFmtId="0" fontId="4" fillId="28" borderId="33" xfId="0" applyFont="1" applyFill="1" applyBorder="1" applyAlignment="1">
      <alignment horizontal="center" vertical="center" wrapText="1"/>
    </xf>
    <xf numFmtId="0" fontId="4" fillId="28" borderId="83" xfId="0" applyFont="1" applyFill="1" applyBorder="1" applyAlignment="1">
      <alignment horizontal="center" vertical="center" textRotation="90" wrapText="1"/>
    </xf>
    <xf numFmtId="0" fontId="4" fillId="28" borderId="78" xfId="0" applyFont="1" applyFill="1" applyBorder="1" applyAlignment="1">
      <alignment horizontal="center" vertical="center" textRotation="90" wrapText="1"/>
    </xf>
    <xf numFmtId="0" fontId="4" fillId="28" borderId="82" xfId="0" applyFont="1" applyFill="1" applyBorder="1" applyAlignment="1">
      <alignment horizontal="center" vertical="center" textRotation="90" wrapText="1"/>
    </xf>
    <xf numFmtId="0" fontId="4" fillId="28" borderId="79" xfId="0" applyFont="1" applyFill="1" applyBorder="1" applyAlignment="1">
      <alignment horizontal="center" vertical="center" textRotation="90" wrapText="1"/>
    </xf>
    <xf numFmtId="0" fontId="60" fillId="28" borderId="69" xfId="6" applyFont="1" applyFill="1" applyBorder="1" applyAlignment="1">
      <alignment horizontal="center" vertical="center" wrapText="1"/>
    </xf>
    <xf numFmtId="9" fontId="1" fillId="0" borderId="67" xfId="0" applyNumberFormat="1" applyFont="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hidden="1"/>
    </xf>
    <xf numFmtId="9" fontId="1" fillId="0" borderId="26" xfId="0" applyNumberFormat="1" applyFont="1" applyBorder="1" applyAlignment="1" applyProtection="1">
      <alignment horizontal="center" vertical="center" wrapText="1"/>
      <protection hidden="1"/>
    </xf>
    <xf numFmtId="0" fontId="4" fillId="0" borderId="67"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26" xfId="0" applyFont="1" applyBorder="1" applyAlignment="1" applyProtection="1">
      <alignment horizontal="center" vertical="center" wrapText="1"/>
      <protection hidden="1"/>
    </xf>
    <xf numFmtId="0" fontId="4" fillId="0" borderId="67"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6" fillId="0" borderId="67"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9" fontId="6" fillId="0" borderId="67" xfId="0" applyNumberFormat="1" applyFont="1" applyBorder="1" applyAlignment="1" applyProtection="1">
      <alignment horizontal="center" vertical="center" wrapText="1"/>
      <protection locked="0"/>
    </xf>
    <xf numFmtId="9" fontId="6" fillId="0" borderId="19" xfId="0" applyNumberFormat="1" applyFont="1" applyBorder="1" applyAlignment="1" applyProtection="1">
      <alignment horizontal="center" vertical="center" wrapText="1"/>
      <protection locked="0"/>
    </xf>
    <xf numFmtId="9" fontId="6" fillId="0" borderId="92" xfId="0" applyNumberFormat="1" applyFont="1" applyBorder="1" applyAlignment="1" applyProtection="1">
      <alignment horizontal="center" vertical="center" wrapText="1"/>
      <protection locked="0"/>
    </xf>
    <xf numFmtId="0" fontId="6" fillId="0" borderId="68"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66" xfId="0" applyFont="1" applyBorder="1" applyAlignment="1" applyProtection="1">
      <alignment horizontal="center" vertical="center" wrapText="1"/>
      <protection locked="0"/>
    </xf>
    <xf numFmtId="0" fontId="6" fillId="0" borderId="61" xfId="0" applyFont="1" applyBorder="1" applyAlignment="1" applyProtection="1">
      <alignment horizontal="center" vertical="center" wrapText="1"/>
      <protection locked="0"/>
    </xf>
    <xf numFmtId="0" fontId="6" fillId="0" borderId="63" xfId="0" applyFont="1" applyBorder="1" applyAlignment="1" applyProtection="1">
      <alignment horizontal="center" vertical="center" wrapText="1"/>
      <protection locked="0"/>
    </xf>
    <xf numFmtId="0" fontId="48" fillId="0" borderId="67" xfId="0" applyFont="1" applyBorder="1" applyAlignment="1" applyProtection="1">
      <alignment horizontal="center" vertical="center" wrapText="1"/>
      <protection locked="0"/>
    </xf>
    <xf numFmtId="0" fontId="48" fillId="0" borderId="19" xfId="0" applyFont="1" applyBorder="1" applyAlignment="1" applyProtection="1">
      <alignment horizontal="center" vertical="center" wrapText="1"/>
      <protection locked="0"/>
    </xf>
    <xf numFmtId="0" fontId="48" fillId="0" borderId="26" xfId="0" applyFont="1" applyBorder="1" applyAlignment="1" applyProtection="1">
      <alignment horizontal="center" vertical="center" wrapText="1"/>
      <protection locked="0"/>
    </xf>
    <xf numFmtId="0" fontId="59" fillId="2" borderId="67" xfId="0" applyFont="1" applyFill="1" applyBorder="1" applyAlignment="1">
      <alignment horizontal="center" vertical="center" wrapText="1"/>
    </xf>
    <xf numFmtId="0" fontId="59" fillId="2" borderId="19" xfId="0" applyFont="1" applyFill="1" applyBorder="1" applyAlignment="1">
      <alignment horizontal="center" vertical="center" wrapText="1"/>
    </xf>
    <xf numFmtId="0" fontId="59" fillId="2" borderId="26" xfId="0" applyFont="1" applyFill="1" applyBorder="1" applyAlignment="1">
      <alignment horizontal="center" vertical="center" wrapText="1"/>
    </xf>
    <xf numFmtId="9" fontId="1" fillId="0" borderId="92" xfId="0" applyNumberFormat="1" applyFont="1" applyBorder="1" applyAlignment="1" applyProtection="1">
      <alignment horizontal="center" vertical="center" wrapText="1"/>
      <protection hidden="1"/>
    </xf>
    <xf numFmtId="0" fontId="4" fillId="0" borderId="92" xfId="0" applyFont="1" applyBorder="1" applyAlignment="1" applyProtection="1">
      <alignment horizontal="center" vertical="center"/>
      <protection hidden="1"/>
    </xf>
    <xf numFmtId="0" fontId="6" fillId="0" borderId="98" xfId="0" applyFont="1" applyBorder="1" applyAlignment="1">
      <alignment horizontal="center" vertical="center"/>
    </xf>
    <xf numFmtId="0" fontId="6" fillId="0" borderId="92" xfId="0" applyFont="1" applyBorder="1" applyAlignment="1" applyProtection="1">
      <alignment horizontal="center" vertical="center" wrapText="1"/>
      <protection locked="0"/>
    </xf>
    <xf numFmtId="0" fontId="48" fillId="0" borderId="92" xfId="0" applyFont="1" applyBorder="1" applyAlignment="1" applyProtection="1">
      <alignment horizontal="center" vertical="center" wrapText="1"/>
      <protection locked="0"/>
    </xf>
    <xf numFmtId="0" fontId="4" fillId="0" borderId="92" xfId="0" applyFont="1" applyBorder="1" applyAlignment="1" applyProtection="1">
      <alignment horizontal="center" vertical="center" wrapText="1"/>
      <protection hidden="1"/>
    </xf>
    <xf numFmtId="0" fontId="1" fillId="0" borderId="92" xfId="0" applyFont="1" applyBorder="1" applyAlignment="1" applyProtection="1">
      <alignment horizontal="center" vertical="center"/>
      <protection locked="0"/>
    </xf>
    <xf numFmtId="0" fontId="6" fillId="0" borderId="101" xfId="0" applyFont="1" applyBorder="1" applyAlignment="1" applyProtection="1">
      <alignment horizontal="center" vertical="center" wrapText="1"/>
      <protection locked="0"/>
    </xf>
    <xf numFmtId="0" fontId="6" fillId="0" borderId="89" xfId="0" applyFont="1" applyBorder="1" applyAlignment="1" applyProtection="1">
      <alignment horizontal="center" vertical="center" wrapText="1"/>
      <protection locked="0"/>
    </xf>
    <xf numFmtId="0" fontId="6" fillId="0" borderId="103" xfId="0" applyFont="1" applyBorder="1" applyAlignment="1" applyProtection="1">
      <alignment horizontal="center" vertical="center" wrapText="1"/>
      <protection locked="0"/>
    </xf>
    <xf numFmtId="0" fontId="59" fillId="2" borderId="92" xfId="0" applyFont="1" applyFill="1" applyBorder="1" applyAlignment="1">
      <alignment horizontal="center" vertical="center" wrapText="1"/>
    </xf>
    <xf numFmtId="0" fontId="6" fillId="0" borderId="67" xfId="0" applyFont="1" applyBorder="1" applyAlignment="1" applyProtection="1">
      <alignment horizontal="center" vertical="center" textRotation="90"/>
      <protection locked="0"/>
    </xf>
    <xf numFmtId="0" fontId="6" fillId="0" borderId="19" xfId="0" applyFont="1" applyBorder="1" applyAlignment="1" applyProtection="1">
      <alignment horizontal="center" vertical="center" textRotation="90"/>
      <protection locked="0"/>
    </xf>
    <xf numFmtId="0" fontId="6" fillId="0" borderId="26" xfId="0" applyFont="1" applyBorder="1" applyAlignment="1" applyProtection="1">
      <alignment horizontal="center" vertical="center" textRotation="90"/>
      <protection locked="0"/>
    </xf>
    <xf numFmtId="0" fontId="6" fillId="0" borderId="66" xfId="0" applyFont="1" applyBorder="1" applyAlignment="1" applyProtection="1">
      <alignment horizontal="center" vertical="center" textRotation="90"/>
      <protection locked="0"/>
    </xf>
    <xf numFmtId="0" fontId="6" fillId="0" borderId="61" xfId="0" applyFont="1" applyBorder="1" applyAlignment="1" applyProtection="1">
      <alignment horizontal="center" vertical="center" textRotation="90"/>
      <protection locked="0"/>
    </xf>
    <xf numFmtId="0" fontId="6" fillId="0" borderId="63" xfId="0" applyFont="1" applyBorder="1" applyAlignment="1" applyProtection="1">
      <alignment horizontal="center" vertical="center" textRotation="90"/>
      <protection locked="0"/>
    </xf>
    <xf numFmtId="9" fontId="6" fillId="0" borderId="26" xfId="0" applyNumberFormat="1" applyFont="1" applyBorder="1" applyAlignment="1" applyProtection="1">
      <alignment horizontal="center" vertical="center" wrapText="1"/>
      <protection locked="0"/>
    </xf>
    <xf numFmtId="0" fontId="60" fillId="22" borderId="72" xfId="6" applyFont="1" applyFill="1" applyBorder="1" applyAlignment="1">
      <alignment horizontal="center" vertical="center" wrapText="1"/>
    </xf>
    <xf numFmtId="0" fontId="60" fillId="22" borderId="71" xfId="6" applyFont="1" applyFill="1" applyBorder="1" applyAlignment="1">
      <alignment horizontal="center" vertical="center" wrapText="1"/>
    </xf>
    <xf numFmtId="0" fontId="60" fillId="22" borderId="5" xfId="6" applyFont="1" applyFill="1" applyBorder="1" applyAlignment="1">
      <alignment horizontal="center" vertical="center" wrapText="1"/>
    </xf>
    <xf numFmtId="0" fontId="60" fillId="14" borderId="72" xfId="6" applyFont="1" applyFill="1" applyBorder="1" applyAlignment="1">
      <alignment horizontal="center" vertical="center" wrapText="1"/>
    </xf>
    <xf numFmtId="0" fontId="60" fillId="14" borderId="71" xfId="6" applyFont="1" applyFill="1" applyBorder="1" applyAlignment="1">
      <alignment horizontal="center" vertical="center" wrapText="1"/>
    </xf>
    <xf numFmtId="14" fontId="6" fillId="0" borderId="66" xfId="0" applyNumberFormat="1"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14" fontId="6" fillId="0" borderId="67" xfId="0" applyNumberFormat="1" applyFont="1" applyBorder="1" applyAlignment="1" applyProtection="1">
      <alignment horizontal="center" vertical="center" wrapText="1"/>
      <protection locked="0"/>
    </xf>
    <xf numFmtId="0" fontId="6" fillId="0" borderId="73"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6" fillId="0" borderId="102" xfId="0" applyFont="1" applyBorder="1" applyAlignment="1" applyProtection="1">
      <alignment horizontal="center" vertical="center" wrapText="1"/>
      <protection locked="0"/>
    </xf>
    <xf numFmtId="0" fontId="65" fillId="0" borderId="68" xfId="7" applyFont="1" applyFill="1" applyBorder="1" applyAlignment="1" applyProtection="1">
      <alignment horizontal="center" vertical="center" wrapText="1"/>
    </xf>
    <xf numFmtId="0" fontId="65" fillId="0" borderId="67" xfId="7" applyFont="1" applyFill="1" applyBorder="1" applyAlignment="1" applyProtection="1">
      <alignment horizontal="center" vertical="center" wrapText="1"/>
    </xf>
    <xf numFmtId="0" fontId="65" fillId="0" borderId="73" xfId="7" applyFont="1" applyFill="1" applyBorder="1" applyAlignment="1" applyProtection="1">
      <alignment horizontal="center" vertical="center" wrapText="1"/>
    </xf>
    <xf numFmtId="0" fontId="65" fillId="0" borderId="25" xfId="7" applyFont="1" applyFill="1" applyBorder="1" applyAlignment="1" applyProtection="1">
      <alignment horizontal="center" vertical="center" wrapText="1"/>
    </xf>
    <xf numFmtId="0" fontId="65" fillId="0" borderId="26" xfId="7" applyFont="1" applyFill="1" applyBorder="1" applyAlignment="1" applyProtection="1">
      <alignment horizontal="center" vertical="center" wrapText="1"/>
    </xf>
    <xf numFmtId="0" fontId="65" fillId="0" borderId="27" xfId="7" applyFont="1" applyFill="1" applyBorder="1" applyAlignment="1" applyProtection="1">
      <alignment horizontal="center" vertical="center" wrapText="1"/>
    </xf>
    <xf numFmtId="0" fontId="77" fillId="26" borderId="21" xfId="0" applyFont="1" applyFill="1" applyBorder="1" applyAlignment="1">
      <alignment horizontal="center" vertical="center" wrapText="1"/>
    </xf>
    <xf numFmtId="0" fontId="77" fillId="26" borderId="22" xfId="0" applyFont="1" applyFill="1" applyBorder="1" applyAlignment="1">
      <alignment horizontal="center" vertical="center" wrapText="1"/>
    </xf>
    <xf numFmtId="0" fontId="77" fillId="26" borderId="33" xfId="0" applyFont="1" applyFill="1" applyBorder="1" applyAlignment="1">
      <alignment horizontal="center" vertical="center" wrapText="1"/>
    </xf>
    <xf numFmtId="0" fontId="78" fillId="27" borderId="21" xfId="0" applyFont="1" applyFill="1" applyBorder="1" applyAlignment="1">
      <alignment horizontal="center" vertical="center"/>
    </xf>
    <xf numFmtId="0" fontId="79" fillId="27" borderId="22" xfId="0" applyFont="1" applyFill="1" applyBorder="1" applyAlignment="1">
      <alignment horizontal="center" vertical="center"/>
    </xf>
    <xf numFmtId="0" fontId="79" fillId="27" borderId="33" xfId="0" applyFont="1" applyFill="1" applyBorder="1" applyAlignment="1">
      <alignment horizontal="center" vertical="center"/>
    </xf>
    <xf numFmtId="0" fontId="62" fillId="0" borderId="30" xfId="7" applyFont="1" applyFill="1" applyBorder="1" applyAlignment="1" applyProtection="1">
      <alignment horizontal="center" vertical="center" wrapText="1"/>
    </xf>
    <xf numFmtId="0" fontId="62" fillId="0" borderId="31" xfId="7" applyFont="1" applyFill="1" applyBorder="1" applyAlignment="1" applyProtection="1">
      <alignment horizontal="center" vertical="center" wrapText="1"/>
    </xf>
    <xf numFmtId="0" fontId="62" fillId="0" borderId="74" xfId="7" applyFont="1" applyFill="1" applyBorder="1" applyAlignment="1" applyProtection="1">
      <alignment horizontal="center" vertical="center" wrapText="1"/>
    </xf>
    <xf numFmtId="0" fontId="62" fillId="0" borderId="21" xfId="7" applyFont="1" applyFill="1" applyBorder="1" applyAlignment="1" applyProtection="1">
      <alignment horizontal="center" vertical="center" wrapText="1"/>
    </xf>
    <xf numFmtId="0" fontId="62" fillId="0" borderId="22" xfId="7" applyFont="1" applyFill="1" applyBorder="1" applyAlignment="1" applyProtection="1">
      <alignment horizontal="center" vertical="center" wrapText="1"/>
    </xf>
    <xf numFmtId="0" fontId="62" fillId="0" borderId="33" xfId="7" applyFont="1" applyFill="1" applyBorder="1" applyAlignment="1" applyProtection="1">
      <alignment horizontal="center" vertical="center" wrapText="1"/>
    </xf>
    <xf numFmtId="0" fontId="6" fillId="0" borderId="92" xfId="0" applyFont="1" applyBorder="1" applyAlignment="1" applyProtection="1">
      <alignment horizontal="center" vertical="center" textRotation="90"/>
      <protection locked="0"/>
    </xf>
    <xf numFmtId="0" fontId="60" fillId="19" borderId="72" xfId="6" applyFont="1" applyFill="1" applyBorder="1" applyAlignment="1">
      <alignment horizontal="center" vertical="center" wrapText="1"/>
    </xf>
    <xf numFmtId="0" fontId="60" fillId="19" borderId="71" xfId="6" applyFont="1" applyFill="1" applyBorder="1" applyAlignment="1">
      <alignment horizontal="center" vertical="center" wrapText="1"/>
    </xf>
    <xf numFmtId="0" fontId="60" fillId="19" borderId="6" xfId="6" applyFont="1" applyFill="1" applyBorder="1" applyAlignment="1">
      <alignment horizontal="center" vertical="center" wrapText="1"/>
    </xf>
    <xf numFmtId="0" fontId="49" fillId="13" borderId="34" xfId="2" applyFont="1" applyFill="1" applyBorder="1" applyAlignment="1">
      <alignment horizontal="center" vertical="center" wrapText="1"/>
    </xf>
    <xf numFmtId="0" fontId="49" fillId="13" borderId="35" xfId="2" applyFont="1" applyFill="1" applyBorder="1" applyAlignment="1">
      <alignment horizontal="center" vertical="center" wrapText="1"/>
    </xf>
    <xf numFmtId="0" fontId="49" fillId="13" borderId="36" xfId="2" applyFont="1" applyFill="1" applyBorder="1" applyAlignment="1">
      <alignment horizontal="center" vertical="center" wrapText="1"/>
    </xf>
    <xf numFmtId="0" fontId="48" fillId="0" borderId="5"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6" xfId="2" quotePrefix="1" applyFont="1" applyBorder="1" applyAlignment="1">
      <alignment horizontal="left" vertical="center" wrapText="1"/>
    </xf>
    <xf numFmtId="0" fontId="48" fillId="0" borderId="54" xfId="2" quotePrefix="1" applyFont="1" applyBorder="1" applyAlignment="1">
      <alignment horizontal="left" vertical="center" wrapText="1"/>
    </xf>
    <xf numFmtId="0" fontId="48" fillId="0" borderId="55"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50" fillId="2" borderId="37" xfId="2" quotePrefix="1" applyFont="1" applyFill="1" applyBorder="1" applyAlignment="1">
      <alignment horizontal="left" vertical="top" wrapText="1"/>
    </xf>
    <xf numFmtId="0" fontId="51" fillId="2" borderId="38" xfId="2" quotePrefix="1" applyFont="1" applyFill="1" applyBorder="1" applyAlignment="1">
      <alignment horizontal="left" vertical="top" wrapText="1"/>
    </xf>
    <xf numFmtId="0" fontId="51" fillId="2" borderId="39" xfId="2" quotePrefix="1" applyFont="1" applyFill="1" applyBorder="1" applyAlignment="1">
      <alignment horizontal="left" vertical="top" wrapText="1"/>
    </xf>
    <xf numFmtId="0" fontId="48" fillId="0" borderId="5"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6" xfId="2" quotePrefix="1" applyFont="1" applyBorder="1" applyAlignment="1">
      <alignment horizontal="left" vertical="top" wrapText="1"/>
    </xf>
    <xf numFmtId="0" fontId="53" fillId="13" borderId="40" xfId="3" applyFont="1" applyFill="1" applyBorder="1" applyAlignment="1">
      <alignment horizontal="center" vertical="center" wrapText="1"/>
    </xf>
    <xf numFmtId="0" fontId="53" fillId="13" borderId="41" xfId="3" applyFont="1" applyFill="1" applyBorder="1" applyAlignment="1">
      <alignment horizontal="center" vertical="center" wrapText="1"/>
    </xf>
    <xf numFmtId="0" fontId="53" fillId="13" borderId="42" xfId="2" applyFont="1" applyFill="1" applyBorder="1" applyAlignment="1">
      <alignment horizontal="center" vertical="center"/>
    </xf>
    <xf numFmtId="0" fontId="53" fillId="13" borderId="43" xfId="2" applyFont="1" applyFill="1" applyBorder="1" applyAlignment="1">
      <alignment horizontal="center" vertical="center"/>
    </xf>
    <xf numFmtId="0" fontId="2" fillId="2" borderId="54" xfId="2" quotePrefix="1" applyFont="1" applyFill="1" applyBorder="1" applyAlignment="1">
      <alignment horizontal="justify" vertical="center" wrapText="1"/>
    </xf>
    <xf numFmtId="0" fontId="2" fillId="2" borderId="55" xfId="2" quotePrefix="1" applyFont="1" applyFill="1" applyBorder="1" applyAlignment="1">
      <alignment horizontal="justify" vertical="center" wrapText="1"/>
    </xf>
    <xf numFmtId="0" fontId="2" fillId="2" borderId="56" xfId="2" quotePrefix="1" applyFont="1" applyFill="1" applyBorder="1" applyAlignment="1">
      <alignment horizontal="justify" vertical="center" wrapText="1"/>
    </xf>
    <xf numFmtId="0" fontId="53" fillId="2" borderId="44" xfId="3" applyFont="1" applyFill="1" applyBorder="1" applyAlignment="1">
      <alignment horizontal="left" vertical="top" wrapText="1" readingOrder="1"/>
    </xf>
    <xf numFmtId="0" fontId="53" fillId="2" borderId="45" xfId="3" applyFont="1" applyFill="1" applyBorder="1" applyAlignment="1">
      <alignment horizontal="left" vertical="top" wrapText="1" readingOrder="1"/>
    </xf>
    <xf numFmtId="0" fontId="54" fillId="2" borderId="46" xfId="2" applyFont="1" applyFill="1" applyBorder="1" applyAlignment="1">
      <alignment horizontal="justify" vertical="center" wrapText="1"/>
    </xf>
    <xf numFmtId="0" fontId="54" fillId="2" borderId="47" xfId="2" applyFont="1" applyFill="1" applyBorder="1" applyAlignment="1">
      <alignment horizontal="justify" vertical="center" wrapText="1"/>
    </xf>
    <xf numFmtId="0" fontId="53" fillId="2" borderId="48" xfId="0" applyFont="1" applyFill="1" applyBorder="1" applyAlignment="1">
      <alignment horizontal="left" vertical="center" wrapText="1"/>
    </xf>
    <xf numFmtId="0" fontId="53" fillId="2" borderId="49" xfId="0" applyFont="1" applyFill="1" applyBorder="1" applyAlignment="1">
      <alignment horizontal="left" vertical="center" wrapText="1"/>
    </xf>
    <xf numFmtId="0" fontId="54" fillId="2" borderId="50" xfId="2" applyFont="1" applyFill="1" applyBorder="1" applyAlignment="1">
      <alignment horizontal="justify" vertical="center" wrapText="1"/>
    </xf>
    <xf numFmtId="0" fontId="54" fillId="2" borderId="51" xfId="2" applyFont="1" applyFill="1" applyBorder="1" applyAlignment="1">
      <alignment horizontal="justify" vertical="center" wrapText="1"/>
    </xf>
    <xf numFmtId="0" fontId="48" fillId="2" borderId="5" xfId="2" applyFont="1" applyFill="1" applyBorder="1" applyAlignment="1">
      <alignment horizontal="left" vertical="top" wrapText="1"/>
    </xf>
    <xf numFmtId="0" fontId="48" fillId="2" borderId="0" xfId="2" applyFont="1" applyFill="1" applyAlignment="1">
      <alignment horizontal="left" vertical="top" wrapText="1"/>
    </xf>
    <xf numFmtId="0" fontId="48" fillId="2" borderId="6" xfId="2" applyFont="1" applyFill="1" applyBorder="1" applyAlignment="1">
      <alignment horizontal="left" vertical="top" wrapText="1"/>
    </xf>
    <xf numFmtId="0" fontId="53" fillId="2" borderId="57" xfId="0" applyFont="1" applyFill="1" applyBorder="1" applyAlignment="1">
      <alignment horizontal="left" vertical="center" wrapText="1"/>
    </xf>
    <xf numFmtId="0" fontId="53" fillId="2" borderId="58" xfId="0" applyFont="1" applyFill="1" applyBorder="1" applyAlignment="1">
      <alignment horizontal="left" vertical="center" wrapText="1"/>
    </xf>
    <xf numFmtId="0" fontId="53" fillId="2" borderId="59" xfId="0" applyFont="1" applyFill="1" applyBorder="1" applyAlignment="1">
      <alignment horizontal="left" vertical="center" wrapText="1"/>
    </xf>
    <xf numFmtId="0" fontId="53" fillId="2" borderId="60" xfId="0" applyFont="1" applyFill="1" applyBorder="1" applyAlignment="1">
      <alignment horizontal="left" vertical="center" wrapText="1"/>
    </xf>
    <xf numFmtId="0" fontId="54" fillId="2" borderId="52" xfId="0" applyFont="1" applyFill="1" applyBorder="1" applyAlignment="1">
      <alignment horizontal="justify" vertical="center" wrapText="1"/>
    </xf>
    <xf numFmtId="0" fontId="54" fillId="2" borderId="53" xfId="0" applyFont="1" applyFill="1" applyBorder="1" applyAlignment="1">
      <alignment horizontal="justify" vertical="center" wrapText="1"/>
    </xf>
    <xf numFmtId="0" fontId="25" fillId="0" borderId="0" xfId="0" applyFont="1" applyAlignment="1">
      <alignment horizontal="center" vertical="center" wrapText="1"/>
    </xf>
    <xf numFmtId="0" fontId="20" fillId="4" borderId="5" xfId="0" applyFont="1" applyFill="1" applyBorder="1" applyAlignment="1" applyProtection="1">
      <alignment horizontal="center" wrapText="1" readingOrder="1"/>
      <protection hidden="1"/>
    </xf>
    <xf numFmtId="0" fontId="20" fillId="4" borderId="0" xfId="0" applyFont="1" applyFill="1" applyAlignment="1" applyProtection="1">
      <alignment horizontal="center" wrapText="1" readingOrder="1"/>
      <protection hidden="1"/>
    </xf>
    <xf numFmtId="0" fontId="20" fillId="4" borderId="6" xfId="0" applyFont="1" applyFill="1" applyBorder="1" applyAlignment="1" applyProtection="1">
      <alignment horizontal="center" wrapText="1" readingOrder="1"/>
      <protection hidden="1"/>
    </xf>
    <xf numFmtId="0" fontId="20" fillId="4" borderId="7" xfId="0" applyFont="1" applyFill="1" applyBorder="1" applyAlignment="1" applyProtection="1">
      <alignment horizontal="center" wrapText="1" readingOrder="1"/>
      <protection hidden="1"/>
    </xf>
    <xf numFmtId="0" fontId="20" fillId="4" borderId="9" xfId="0" applyFont="1" applyFill="1" applyBorder="1" applyAlignment="1" applyProtection="1">
      <alignment horizontal="center" wrapText="1" readingOrder="1"/>
      <protection hidden="1"/>
    </xf>
    <xf numFmtId="0" fontId="20" fillId="4" borderId="8" xfId="0" applyFont="1" applyFill="1" applyBorder="1" applyAlignment="1" applyProtection="1">
      <alignment horizontal="center" wrapText="1" readingOrder="1"/>
      <protection hidden="1"/>
    </xf>
    <xf numFmtId="0" fontId="20" fillId="4" borderId="3" xfId="0" applyFont="1" applyFill="1" applyBorder="1" applyAlignment="1" applyProtection="1">
      <alignment horizontal="center" wrapText="1" readingOrder="1"/>
      <protection hidden="1"/>
    </xf>
    <xf numFmtId="0" fontId="20" fillId="4" borderId="10" xfId="0" applyFont="1" applyFill="1" applyBorder="1" applyAlignment="1" applyProtection="1">
      <alignment horizontal="center" wrapText="1" readingOrder="1"/>
      <protection hidden="1"/>
    </xf>
    <xf numFmtId="0" fontId="20" fillId="4" borderId="4"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1" borderId="5" xfId="0" applyFont="1" applyFill="1" applyBorder="1" applyAlignment="1" applyProtection="1">
      <alignment horizontal="center" wrapText="1" readingOrder="1"/>
      <protection hidden="1"/>
    </xf>
    <xf numFmtId="0" fontId="20" fillId="11" borderId="0" xfId="0" applyFont="1" applyFill="1" applyAlignment="1" applyProtection="1">
      <alignment horizontal="center" wrapText="1" readingOrder="1"/>
      <protection hidden="1"/>
    </xf>
    <xf numFmtId="0" fontId="20" fillId="11"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wrapText="1" readingOrder="1"/>
      <protection hidden="1"/>
    </xf>
    <xf numFmtId="0" fontId="20" fillId="11" borderId="9" xfId="0" applyFont="1" applyFill="1" applyBorder="1" applyAlignment="1" applyProtection="1">
      <alignment horizontal="center" wrapText="1" readingOrder="1"/>
      <protection hidden="1"/>
    </xf>
    <xf numFmtId="0" fontId="20" fillId="11" borderId="8" xfId="0" applyFont="1" applyFill="1" applyBorder="1" applyAlignment="1" applyProtection="1">
      <alignment horizontal="center" wrapText="1" readingOrder="1"/>
      <protection hidden="1"/>
    </xf>
    <xf numFmtId="0" fontId="20" fillId="11" borderId="3" xfId="0" applyFont="1" applyFill="1" applyBorder="1" applyAlignment="1" applyProtection="1">
      <alignment horizontal="center" wrapText="1" readingOrder="1"/>
      <protection hidden="1"/>
    </xf>
    <xf numFmtId="0" fontId="20" fillId="11" borderId="10" xfId="0" applyFont="1" applyFill="1" applyBorder="1" applyAlignment="1" applyProtection="1">
      <alignment horizontal="center" wrapText="1" readingOrder="1"/>
      <protection hidden="1"/>
    </xf>
    <xf numFmtId="0" fontId="20" fillId="11" borderId="4" xfId="0" applyFont="1" applyFill="1" applyBorder="1" applyAlignment="1" applyProtection="1">
      <alignment horizontal="center" wrapText="1" readingOrder="1"/>
      <protection hidden="1"/>
    </xf>
    <xf numFmtId="0" fontId="20" fillId="10" borderId="5" xfId="0" applyFont="1" applyFill="1" applyBorder="1" applyAlignment="1" applyProtection="1">
      <alignment horizontal="center" vertical="center" wrapText="1" readingOrder="1"/>
      <protection hidden="1"/>
    </xf>
    <xf numFmtId="0" fontId="20" fillId="10" borderId="0" xfId="0" applyFont="1" applyFill="1" applyAlignment="1" applyProtection="1">
      <alignment horizontal="center" vertical="center" wrapText="1" readingOrder="1"/>
      <protection hidden="1"/>
    </xf>
    <xf numFmtId="0" fontId="20" fillId="10" borderId="6" xfId="0" applyFont="1" applyFill="1" applyBorder="1" applyAlignment="1" applyProtection="1">
      <alignment horizontal="center" vertical="center" wrapText="1" readingOrder="1"/>
      <protection hidden="1"/>
    </xf>
    <xf numFmtId="0" fontId="20" fillId="10" borderId="7" xfId="0" applyFont="1" applyFill="1" applyBorder="1" applyAlignment="1" applyProtection="1">
      <alignment horizontal="center" vertical="center" wrapText="1" readingOrder="1"/>
      <protection hidden="1"/>
    </xf>
    <xf numFmtId="0" fontId="20" fillId="10" borderId="9" xfId="0" applyFont="1" applyFill="1" applyBorder="1" applyAlignment="1" applyProtection="1">
      <alignment horizontal="center" vertical="center" wrapText="1" readingOrder="1"/>
      <protection hidden="1"/>
    </xf>
    <xf numFmtId="0" fontId="20" fillId="10" borderId="8" xfId="0" applyFont="1" applyFill="1" applyBorder="1" applyAlignment="1" applyProtection="1">
      <alignment horizontal="center" vertical="center" wrapText="1" readingOrder="1"/>
      <protection hidden="1"/>
    </xf>
    <xf numFmtId="0" fontId="20" fillId="10" borderId="3" xfId="0" applyFont="1" applyFill="1" applyBorder="1" applyAlignment="1" applyProtection="1">
      <alignment horizontal="center" vertical="center" wrapText="1" readingOrder="1"/>
      <protection hidden="1"/>
    </xf>
    <xf numFmtId="0" fontId="20" fillId="10" borderId="10" xfId="0" applyFont="1" applyFill="1" applyBorder="1" applyAlignment="1" applyProtection="1">
      <alignment horizontal="center" vertical="center" wrapText="1" readingOrder="1"/>
      <protection hidden="1"/>
    </xf>
    <xf numFmtId="0" fontId="20" fillId="10" borderId="4" xfId="0" applyFont="1" applyFill="1" applyBorder="1" applyAlignment="1" applyProtection="1">
      <alignment horizontal="center" vertical="center" wrapText="1" readingOrder="1"/>
      <protection hidden="1"/>
    </xf>
    <xf numFmtId="0" fontId="18" fillId="9" borderId="0" xfId="0" applyFont="1" applyFill="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wrapText="1"/>
    </xf>
    <xf numFmtId="0" fontId="18" fillId="9" borderId="0" xfId="0" applyFont="1" applyFill="1" applyAlignment="1">
      <alignment horizontal="center" vertical="center" textRotation="90" wrapText="1" readingOrder="1"/>
    </xf>
    <xf numFmtId="0" fontId="18" fillId="9" borderId="6" xfId="0" applyFont="1" applyFill="1" applyBorder="1" applyAlignment="1">
      <alignment horizontal="center" vertical="center" textRotation="90"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0" borderId="11" xfId="0" applyFont="1" applyFill="1" applyBorder="1" applyAlignment="1">
      <alignment horizontal="center" vertical="center" wrapText="1" readingOrder="1"/>
    </xf>
    <xf numFmtId="0" fontId="21" fillId="10" borderId="12" xfId="0" applyFont="1" applyFill="1" applyBorder="1" applyAlignment="1">
      <alignment horizontal="center" vertical="center" wrapText="1" readingOrder="1"/>
    </xf>
    <xf numFmtId="0" fontId="21" fillId="10" borderId="13" xfId="0" applyFont="1" applyFill="1" applyBorder="1" applyAlignment="1">
      <alignment horizontal="center" vertical="center" wrapText="1" readingOrder="1"/>
    </xf>
    <xf numFmtId="0" fontId="21" fillId="10" borderId="14" xfId="0" applyFont="1" applyFill="1" applyBorder="1" applyAlignment="1">
      <alignment horizontal="center" vertical="center" wrapText="1" readingOrder="1"/>
    </xf>
    <xf numFmtId="0" fontId="21" fillId="10" borderId="0" xfId="0" applyFont="1" applyFill="1" applyAlignment="1">
      <alignment horizontal="center" vertical="center" wrapText="1" readingOrder="1"/>
    </xf>
    <xf numFmtId="0" fontId="21" fillId="10" borderId="15" xfId="0" applyFont="1" applyFill="1" applyBorder="1" applyAlignment="1">
      <alignment horizontal="center" vertical="center" wrapText="1" readingOrder="1"/>
    </xf>
    <xf numFmtId="0" fontId="21" fillId="10" borderId="16" xfId="0" applyFont="1" applyFill="1" applyBorder="1" applyAlignment="1">
      <alignment horizontal="center" vertical="center" wrapText="1" readingOrder="1"/>
    </xf>
    <xf numFmtId="0" fontId="21" fillId="10" borderId="17" xfId="0" applyFont="1" applyFill="1" applyBorder="1" applyAlignment="1">
      <alignment horizontal="center" vertical="center" wrapText="1" readingOrder="1"/>
    </xf>
    <xf numFmtId="0" fontId="21" fillId="10" borderId="18" xfId="0" applyFont="1" applyFill="1" applyBorder="1" applyAlignment="1">
      <alignment horizontal="center" vertical="center"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4" borderId="11" xfId="0" applyFont="1" applyFill="1" applyBorder="1" applyAlignment="1">
      <alignment horizontal="center" vertical="center" wrapText="1" readingOrder="1"/>
    </xf>
    <xf numFmtId="0" fontId="21" fillId="4" borderId="12" xfId="0" applyFont="1" applyFill="1" applyBorder="1" applyAlignment="1">
      <alignment horizontal="center" vertical="center" wrapText="1" readingOrder="1"/>
    </xf>
    <xf numFmtId="0" fontId="21" fillId="4" borderId="13" xfId="0" applyFont="1" applyFill="1" applyBorder="1" applyAlignment="1">
      <alignment horizontal="center" vertical="center" wrapText="1" readingOrder="1"/>
    </xf>
    <xf numFmtId="0" fontId="21" fillId="4" borderId="14" xfId="0" applyFont="1" applyFill="1" applyBorder="1" applyAlignment="1">
      <alignment horizontal="center" vertical="center" wrapText="1" readingOrder="1"/>
    </xf>
    <xf numFmtId="0" fontId="21" fillId="4" borderId="0" xfId="0" applyFont="1" applyFill="1" applyAlignment="1">
      <alignment horizontal="center" vertical="center" wrapText="1" readingOrder="1"/>
    </xf>
    <xf numFmtId="0" fontId="21" fillId="4" borderId="15" xfId="0" applyFont="1" applyFill="1" applyBorder="1" applyAlignment="1">
      <alignment horizontal="center" vertical="center" wrapText="1" readingOrder="1"/>
    </xf>
    <xf numFmtId="0" fontId="21" fillId="4" borderId="16" xfId="0" applyFont="1" applyFill="1" applyBorder="1" applyAlignment="1">
      <alignment horizontal="center" vertical="center" wrapText="1" readingOrder="1"/>
    </xf>
    <xf numFmtId="0" fontId="21" fillId="4" borderId="17" xfId="0" applyFont="1" applyFill="1" applyBorder="1" applyAlignment="1">
      <alignment horizontal="center" vertical="center" wrapText="1" readingOrder="1"/>
    </xf>
    <xf numFmtId="0" fontId="21" fillId="4" borderId="18" xfId="0" applyFont="1" applyFill="1" applyBorder="1" applyAlignment="1">
      <alignment horizontal="center" vertical="center" wrapText="1" readingOrder="1"/>
    </xf>
    <xf numFmtId="0" fontId="42" fillId="0" borderId="3" xfId="0" applyFont="1" applyBorder="1" applyAlignment="1">
      <alignment horizontal="center" vertical="center" wrapText="1"/>
    </xf>
    <xf numFmtId="0" fontId="42" fillId="0" borderId="10" xfId="0" applyFont="1" applyBorder="1" applyAlignment="1">
      <alignment horizontal="center" vertical="center"/>
    </xf>
    <xf numFmtId="0" fontId="42" fillId="0" borderId="4" xfId="0" applyFont="1" applyBorder="1" applyAlignment="1">
      <alignment horizontal="center" vertical="center"/>
    </xf>
    <xf numFmtId="0" fontId="42" fillId="0" borderId="5" xfId="0" applyFont="1" applyBorder="1" applyAlignment="1">
      <alignment horizontal="center" vertical="center"/>
    </xf>
    <xf numFmtId="0" fontId="42" fillId="0" borderId="0" xfId="0" applyFont="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wrapText="1"/>
    </xf>
    <xf numFmtId="0" fontId="41" fillId="10" borderId="11" xfId="0" applyFont="1" applyFill="1" applyBorder="1" applyAlignment="1">
      <alignment horizontal="center" vertical="center" wrapText="1" readingOrder="1"/>
    </xf>
    <xf numFmtId="0" fontId="41" fillId="10" borderId="12" xfId="0" applyFont="1" applyFill="1" applyBorder="1" applyAlignment="1">
      <alignment horizontal="center" vertical="center" wrapText="1" readingOrder="1"/>
    </xf>
    <xf numFmtId="0" fontId="41" fillId="10" borderId="13" xfId="0" applyFont="1" applyFill="1" applyBorder="1" applyAlignment="1">
      <alignment horizontal="center" vertical="center" wrapText="1" readingOrder="1"/>
    </xf>
    <xf numFmtId="0" fontId="41" fillId="10" borderId="14" xfId="0" applyFont="1" applyFill="1" applyBorder="1" applyAlignment="1">
      <alignment horizontal="center" vertical="center" wrapText="1" readingOrder="1"/>
    </xf>
    <xf numFmtId="0" fontId="41" fillId="10" borderId="0" xfId="0" applyFont="1" applyFill="1" applyAlignment="1">
      <alignment horizontal="center" vertical="center" wrapText="1" readingOrder="1"/>
    </xf>
    <xf numFmtId="0" fontId="41" fillId="10" borderId="15" xfId="0" applyFont="1" applyFill="1" applyBorder="1" applyAlignment="1">
      <alignment horizontal="center" vertical="center" wrapText="1" readingOrder="1"/>
    </xf>
    <xf numFmtId="0" fontId="41" fillId="10" borderId="16" xfId="0" applyFont="1" applyFill="1" applyBorder="1" applyAlignment="1">
      <alignment horizontal="center" vertical="center" wrapText="1" readingOrder="1"/>
    </xf>
    <xf numFmtId="0" fontId="41" fillId="10" borderId="17" xfId="0" applyFont="1" applyFill="1" applyBorder="1" applyAlignment="1">
      <alignment horizontal="center" vertical="center" wrapText="1" readingOrder="1"/>
    </xf>
    <xf numFmtId="0" fontId="41" fillId="10" borderId="18"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1" fillId="11" borderId="11" xfId="0" applyFont="1" applyFill="1" applyBorder="1" applyAlignment="1">
      <alignment horizontal="center" vertical="center" wrapText="1" readingOrder="1"/>
    </xf>
    <xf numFmtId="0" fontId="41" fillId="11" borderId="12" xfId="0" applyFont="1" applyFill="1" applyBorder="1" applyAlignment="1">
      <alignment horizontal="center" vertical="center" wrapText="1" readingOrder="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1" fillId="4" borderId="11" xfId="0" applyFont="1" applyFill="1" applyBorder="1" applyAlignment="1">
      <alignment horizontal="center" vertical="center" wrapText="1" readingOrder="1"/>
    </xf>
    <xf numFmtId="0" fontId="41" fillId="4" borderId="12" xfId="0" applyFont="1" applyFill="1" applyBorder="1" applyAlignment="1">
      <alignment horizontal="center" vertical="center" wrapText="1" readingOrder="1"/>
    </xf>
    <xf numFmtId="0" fontId="41" fillId="4" borderId="13" xfId="0" applyFont="1" applyFill="1" applyBorder="1" applyAlignment="1">
      <alignment horizontal="center" vertical="center" wrapText="1" readingOrder="1"/>
    </xf>
    <xf numFmtId="0" fontId="41" fillId="4" borderId="14" xfId="0" applyFont="1" applyFill="1" applyBorder="1" applyAlignment="1">
      <alignment horizontal="center" vertical="center" wrapText="1" readingOrder="1"/>
    </xf>
    <xf numFmtId="0" fontId="41" fillId="4" borderId="0" xfId="0" applyFont="1" applyFill="1" applyAlignment="1">
      <alignment horizontal="center" vertical="center" wrapText="1" readingOrder="1"/>
    </xf>
    <xf numFmtId="0" fontId="41" fillId="4" borderId="15" xfId="0" applyFont="1" applyFill="1" applyBorder="1" applyAlignment="1">
      <alignment horizontal="center" vertical="center" wrapText="1" readingOrder="1"/>
    </xf>
    <xf numFmtId="0" fontId="41" fillId="4" borderId="16" xfId="0" applyFont="1" applyFill="1" applyBorder="1" applyAlignment="1">
      <alignment horizontal="center" vertical="center" wrapText="1" readingOrder="1"/>
    </xf>
    <xf numFmtId="0" fontId="41" fillId="4" borderId="17" xfId="0" applyFont="1" applyFill="1" applyBorder="1" applyAlignment="1">
      <alignment horizontal="center" vertical="center" wrapText="1" readingOrder="1"/>
    </xf>
    <xf numFmtId="0" fontId="41" fillId="4" borderId="18" xfId="0" applyFont="1" applyFill="1" applyBorder="1" applyAlignment="1">
      <alignment horizontal="center" vertical="center" wrapText="1" readingOrder="1"/>
    </xf>
    <xf numFmtId="0" fontId="41" fillId="12" borderId="11" xfId="0" applyFont="1" applyFill="1" applyBorder="1" applyAlignment="1">
      <alignment horizontal="center" vertical="center" wrapText="1" readingOrder="1"/>
    </xf>
    <xf numFmtId="0" fontId="41" fillId="12" borderId="12" xfId="0" applyFont="1" applyFill="1" applyBorder="1" applyAlignment="1">
      <alignment horizontal="center" vertical="center" wrapText="1" readingOrder="1"/>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24" fillId="0" borderId="0" xfId="0" applyFont="1" applyAlignment="1">
      <alignment horizontal="center" vertical="center"/>
    </xf>
    <xf numFmtId="0" fontId="44" fillId="0" borderId="0" xfId="0" applyFont="1" applyAlignment="1">
      <alignment horizontal="center" vertical="center"/>
    </xf>
    <xf numFmtId="0" fontId="39" fillId="14" borderId="21" xfId="0" applyFont="1" applyFill="1" applyBorder="1" applyAlignment="1">
      <alignment horizontal="center" vertical="center" wrapText="1" readingOrder="1"/>
    </xf>
    <xf numFmtId="0" fontId="39" fillId="14" borderId="22" xfId="0" applyFont="1" applyFill="1" applyBorder="1" applyAlignment="1">
      <alignment horizontal="center" vertical="center" wrapText="1" readingOrder="1"/>
    </xf>
    <xf numFmtId="0" fontId="39" fillId="14" borderId="33" xfId="0" applyFont="1" applyFill="1" applyBorder="1" applyAlignment="1">
      <alignment horizontal="center" vertical="center" wrapText="1" readingOrder="1"/>
    </xf>
    <xf numFmtId="0" fontId="34" fillId="2" borderId="0" xfId="0" applyFont="1" applyFill="1" applyAlignment="1">
      <alignment horizontal="justify" vertical="center" wrapText="1"/>
    </xf>
    <xf numFmtId="0" fontId="36" fillId="14" borderId="30" xfId="0" applyFont="1" applyFill="1" applyBorder="1" applyAlignment="1">
      <alignment horizontal="center" vertical="center" wrapText="1" readingOrder="1"/>
    </xf>
    <xf numFmtId="0" fontId="36" fillId="14" borderId="31" xfId="0" applyFont="1" applyFill="1" applyBorder="1" applyAlignment="1">
      <alignment horizontal="center" vertical="center" wrapText="1" readingOrder="1"/>
    </xf>
    <xf numFmtId="0" fontId="36" fillId="2" borderId="28" xfId="0" applyFont="1" applyFill="1" applyBorder="1" applyAlignment="1">
      <alignment horizontal="center" vertical="center" wrapText="1" readingOrder="1"/>
    </xf>
    <xf numFmtId="0" fontId="36" fillId="2" borderId="23" xfId="0" applyFont="1" applyFill="1" applyBorder="1" applyAlignment="1">
      <alignment horizontal="center" vertical="center" wrapText="1" readingOrder="1"/>
    </xf>
    <xf numFmtId="0" fontId="36" fillId="2" borderId="20" xfId="0" applyFont="1" applyFill="1" applyBorder="1" applyAlignment="1">
      <alignment horizontal="center" vertical="center" wrapText="1" readingOrder="1"/>
    </xf>
    <xf numFmtId="0" fontId="36" fillId="2" borderId="19" xfId="0" applyFont="1" applyFill="1" applyBorder="1" applyAlignment="1">
      <alignment horizontal="center" vertical="center" wrapText="1" readingOrder="1"/>
    </xf>
    <xf numFmtId="0" fontId="36" fillId="2" borderId="25" xfId="0" applyFont="1" applyFill="1" applyBorder="1" applyAlignment="1">
      <alignment horizontal="center" vertical="center" wrapText="1" readingOrder="1"/>
    </xf>
    <xf numFmtId="0" fontId="36" fillId="2" borderId="26" xfId="0" applyFont="1" applyFill="1" applyBorder="1" applyAlignment="1">
      <alignment horizontal="center" vertical="center" wrapText="1" readingOrder="1"/>
    </xf>
    <xf numFmtId="0" fontId="65" fillId="0" borderId="3" xfId="7" applyFont="1" applyFill="1" applyBorder="1" applyAlignment="1" applyProtection="1">
      <alignment horizontal="center" vertical="center" wrapText="1"/>
    </xf>
    <xf numFmtId="0" fontId="65" fillId="0" borderId="10" xfId="7" applyFont="1" applyFill="1" applyBorder="1" applyAlignment="1" applyProtection="1">
      <alignment horizontal="center" vertical="center" wrapText="1"/>
    </xf>
    <xf numFmtId="0" fontId="65" fillId="0" borderId="4" xfId="7" applyFont="1" applyFill="1" applyBorder="1" applyAlignment="1" applyProtection="1">
      <alignment horizontal="center" vertical="center" wrapText="1"/>
    </xf>
    <xf numFmtId="0" fontId="65" fillId="0" borderId="7" xfId="7" applyFont="1" applyFill="1" applyBorder="1" applyAlignment="1" applyProtection="1">
      <alignment horizontal="center" vertical="center" wrapText="1"/>
    </xf>
    <xf numFmtId="0" fontId="65" fillId="0" borderId="9" xfId="7" applyFont="1" applyFill="1" applyBorder="1" applyAlignment="1" applyProtection="1">
      <alignment horizontal="center" vertical="center" wrapText="1"/>
    </xf>
    <xf numFmtId="0" fontId="65" fillId="0" borderId="8" xfId="7" applyFont="1" applyFill="1" applyBorder="1" applyAlignment="1" applyProtection="1">
      <alignment horizontal="center" vertical="center" wrapText="1"/>
    </xf>
    <xf numFmtId="0" fontId="51" fillId="28" borderId="72" xfId="0" applyFont="1" applyFill="1" applyBorder="1" applyAlignment="1">
      <alignment horizontal="center" vertical="center" wrapText="1"/>
    </xf>
    <xf numFmtId="0" fontId="51" fillId="28" borderId="71" xfId="0" applyFont="1" applyFill="1" applyBorder="1" applyAlignment="1">
      <alignment horizontal="center" vertical="center" wrapText="1"/>
    </xf>
    <xf numFmtId="0" fontId="69" fillId="27" borderId="21" xfId="0" applyFont="1" applyFill="1" applyBorder="1" applyAlignment="1">
      <alignment horizontal="center" vertical="center" wrapText="1"/>
    </xf>
    <xf numFmtId="0" fontId="69" fillId="27" borderId="22" xfId="0" applyFont="1" applyFill="1" applyBorder="1" applyAlignment="1">
      <alignment horizontal="center" vertical="center" wrapText="1"/>
    </xf>
    <xf numFmtId="0" fontId="69" fillId="26" borderId="21" xfId="0" applyFont="1" applyFill="1" applyBorder="1" applyAlignment="1">
      <alignment horizontal="center" vertical="center" wrapText="1"/>
    </xf>
    <xf numFmtId="0" fontId="69" fillId="26" borderId="22" xfId="0" applyFont="1" applyFill="1" applyBorder="1" applyAlignment="1">
      <alignment horizontal="center" vertical="center" wrapText="1"/>
    </xf>
    <xf numFmtId="0" fontId="69" fillId="26" borderId="33" xfId="0" applyFont="1" applyFill="1" applyBorder="1" applyAlignment="1">
      <alignment horizontal="center" vertical="center" wrapText="1"/>
    </xf>
    <xf numFmtId="0" fontId="69" fillId="27" borderId="33" xfId="0" applyFont="1" applyFill="1" applyBorder="1" applyAlignment="1">
      <alignment horizontal="center" vertical="center" wrapText="1"/>
    </xf>
    <xf numFmtId="0" fontId="60" fillId="32" borderId="72" xfId="6" applyFont="1" applyFill="1" applyBorder="1" applyAlignment="1">
      <alignment horizontal="center" vertical="center" wrapText="1"/>
    </xf>
    <xf numFmtId="0" fontId="60" fillId="32" borderId="71" xfId="6" applyFont="1" applyFill="1" applyBorder="1" applyAlignment="1">
      <alignment horizontal="center" vertical="center" wrapText="1"/>
    </xf>
    <xf numFmtId="0" fontId="59" fillId="2" borderId="66" xfId="0" applyFont="1" applyFill="1" applyBorder="1" applyAlignment="1">
      <alignment horizontal="center" vertical="center" wrapText="1"/>
    </xf>
    <xf numFmtId="0" fontId="59" fillId="2" borderId="61" xfId="0" applyFont="1" applyFill="1" applyBorder="1" applyAlignment="1">
      <alignment horizontal="center" vertical="center" wrapText="1"/>
    </xf>
    <xf numFmtId="0" fontId="59" fillId="2" borderId="63" xfId="0" applyFont="1" applyFill="1" applyBorder="1" applyAlignment="1">
      <alignment horizontal="center" vertical="center" wrapText="1"/>
    </xf>
    <xf numFmtId="0" fontId="60" fillId="31" borderId="72" xfId="6" applyFont="1" applyFill="1" applyBorder="1" applyAlignment="1">
      <alignment horizontal="center" vertical="center" wrapText="1"/>
    </xf>
    <xf numFmtId="0" fontId="60" fillId="31" borderId="71" xfId="6" applyFont="1" applyFill="1" applyBorder="1" applyAlignment="1">
      <alignment horizontal="center" vertical="center" wrapText="1"/>
    </xf>
    <xf numFmtId="0" fontId="60" fillId="33" borderId="72" xfId="6" applyFont="1" applyFill="1" applyBorder="1" applyAlignment="1">
      <alignment horizontal="center" vertical="center" wrapText="1"/>
    </xf>
    <xf numFmtId="0" fontId="60" fillId="33" borderId="71" xfId="6" applyFont="1" applyFill="1" applyBorder="1" applyAlignment="1">
      <alignment horizontal="center" vertical="center" wrapText="1"/>
    </xf>
    <xf numFmtId="0" fontId="60" fillId="33" borderId="6" xfId="6" applyFont="1" applyFill="1" applyBorder="1" applyAlignment="1">
      <alignment horizontal="center" vertical="center" wrapText="1"/>
    </xf>
    <xf numFmtId="0" fontId="48" fillId="0" borderId="66" xfId="0" applyFont="1" applyBorder="1" applyAlignment="1" applyProtection="1">
      <alignment horizontal="center" vertical="center" wrapText="1"/>
      <protection locked="0"/>
    </xf>
    <xf numFmtId="0" fontId="48" fillId="0" borderId="61" xfId="0" applyFont="1" applyBorder="1" applyAlignment="1" applyProtection="1">
      <alignment horizontal="center" vertical="center" wrapText="1"/>
      <protection locked="0"/>
    </xf>
    <xf numFmtId="0" fontId="48" fillId="0" borderId="63" xfId="0" applyFont="1" applyBorder="1" applyAlignment="1" applyProtection="1">
      <alignment horizontal="center" vertical="center" wrapText="1"/>
      <protection locked="0"/>
    </xf>
    <xf numFmtId="0" fontId="6" fillId="0" borderId="76" xfId="0" applyFont="1" applyBorder="1" applyAlignment="1" applyProtection="1">
      <alignment horizontal="center" vertical="center" wrapText="1"/>
      <protection locked="0"/>
    </xf>
    <xf numFmtId="0" fontId="48" fillId="2" borderId="67" xfId="0" applyFont="1" applyFill="1" applyBorder="1" applyAlignment="1" applyProtection="1">
      <alignment horizontal="center" vertical="center" wrapText="1"/>
      <protection hidden="1"/>
    </xf>
    <xf numFmtId="0" fontId="48" fillId="2" borderId="19" xfId="0" applyFont="1" applyFill="1" applyBorder="1" applyAlignment="1" applyProtection="1">
      <alignment horizontal="center" vertical="center" wrapText="1"/>
      <protection hidden="1"/>
    </xf>
    <xf numFmtId="0" fontId="48" fillId="2" borderId="26" xfId="0" applyFont="1" applyFill="1" applyBorder="1" applyAlignment="1" applyProtection="1">
      <alignment horizontal="center" vertical="center" wrapText="1"/>
      <protection hidden="1"/>
    </xf>
    <xf numFmtId="0" fontId="48" fillId="21" borderId="67" xfId="0" applyFont="1" applyFill="1" applyBorder="1" applyAlignment="1" applyProtection="1">
      <alignment horizontal="center" vertical="center" wrapText="1"/>
      <protection locked="0"/>
    </xf>
    <xf numFmtId="0" fontId="48" fillId="21" borderId="19" xfId="0" applyFont="1" applyFill="1" applyBorder="1" applyAlignment="1" applyProtection="1">
      <alignment horizontal="center" vertical="center" wrapText="1"/>
      <protection locked="0"/>
    </xf>
    <xf numFmtId="0" fontId="48" fillId="21" borderId="26" xfId="0" applyFont="1" applyFill="1" applyBorder="1" applyAlignment="1" applyProtection="1">
      <alignment horizontal="center" vertical="center" wrapText="1"/>
      <protection locked="0"/>
    </xf>
    <xf numFmtId="0" fontId="48" fillId="0" borderId="67" xfId="0" applyFont="1" applyBorder="1" applyAlignment="1" applyProtection="1">
      <alignment horizontal="center" vertical="center" wrapText="1"/>
      <protection hidden="1"/>
    </xf>
    <xf numFmtId="0" fontId="48" fillId="0" borderId="19" xfId="0" applyFont="1" applyBorder="1" applyAlignment="1" applyProtection="1">
      <alignment horizontal="center" vertical="center" wrapText="1"/>
      <protection hidden="1"/>
    </xf>
    <xf numFmtId="0" fontId="48" fillId="0" borderId="26" xfId="0" applyFont="1" applyBorder="1" applyAlignment="1" applyProtection="1">
      <alignment horizontal="center" vertical="center" wrapText="1"/>
      <protection hidden="1"/>
    </xf>
    <xf numFmtId="1" fontId="48" fillId="0" borderId="67" xfId="0" applyNumberFormat="1" applyFont="1" applyBorder="1" applyAlignment="1" applyProtection="1">
      <alignment horizontal="center" vertical="center" wrapText="1"/>
      <protection hidden="1"/>
    </xf>
    <xf numFmtId="1" fontId="48" fillId="0" borderId="19" xfId="0" applyNumberFormat="1" applyFont="1" applyBorder="1" applyAlignment="1" applyProtection="1">
      <alignment horizontal="center" vertical="center" wrapText="1"/>
      <protection hidden="1"/>
    </xf>
    <xf numFmtId="1" fontId="48" fillId="0" borderId="26" xfId="0" applyNumberFormat="1" applyFont="1" applyBorder="1" applyAlignment="1" applyProtection="1">
      <alignment horizontal="center" vertical="center" wrapText="1"/>
      <protection hidden="1"/>
    </xf>
    <xf numFmtId="0" fontId="59" fillId="2" borderId="68" xfId="0" applyFont="1" applyFill="1" applyBorder="1" applyAlignment="1">
      <alignment horizontal="center" vertical="center" wrapText="1"/>
    </xf>
    <xf numFmtId="0" fontId="59" fillId="2" borderId="23" xfId="0" applyFont="1" applyFill="1" applyBorder="1" applyAlignment="1">
      <alignment horizontal="center" vertical="center" wrapText="1"/>
    </xf>
    <xf numFmtId="0" fontId="59" fillId="2" borderId="25" xfId="0" applyFont="1" applyFill="1" applyBorder="1" applyAlignment="1">
      <alignment horizontal="center" vertical="center" wrapText="1"/>
    </xf>
    <xf numFmtId="0" fontId="48" fillId="2" borderId="67" xfId="0" applyFont="1" applyFill="1" applyBorder="1" applyAlignment="1">
      <alignment horizontal="center" vertical="center" wrapText="1"/>
    </xf>
    <xf numFmtId="0" fontId="48" fillId="2" borderId="19" xfId="0" applyFont="1" applyFill="1" applyBorder="1" applyAlignment="1">
      <alignment horizontal="center" vertical="center" wrapText="1"/>
    </xf>
    <xf numFmtId="0" fontId="48" fillId="2" borderId="26" xfId="0" applyFont="1" applyFill="1" applyBorder="1" applyAlignment="1">
      <alignment horizontal="center" vertical="center" wrapText="1"/>
    </xf>
    <xf numFmtId="0" fontId="59" fillId="2" borderId="28" xfId="0" applyFont="1" applyFill="1" applyBorder="1" applyAlignment="1">
      <alignment horizontal="center" vertical="center" wrapText="1"/>
    </xf>
    <xf numFmtId="0" fontId="48" fillId="2" borderId="20" xfId="0" applyFont="1" applyFill="1" applyBorder="1" applyAlignment="1">
      <alignment horizontal="center" vertical="center" wrapText="1"/>
    </xf>
    <xf numFmtId="0" fontId="48" fillId="21" borderId="20" xfId="0" applyFont="1" applyFill="1" applyBorder="1" applyAlignment="1" applyProtection="1">
      <alignment horizontal="center" vertical="center" wrapText="1"/>
      <protection locked="0"/>
    </xf>
    <xf numFmtId="0" fontId="48" fillId="0" borderId="20" xfId="0" applyFont="1" applyBorder="1" applyAlignment="1" applyProtection="1">
      <alignment horizontal="center" vertical="center" wrapText="1"/>
      <protection hidden="1"/>
    </xf>
    <xf numFmtId="0" fontId="48" fillId="2" borderId="20" xfId="0" applyFont="1" applyFill="1" applyBorder="1" applyAlignment="1" applyProtection="1">
      <alignment horizontal="center" vertical="center" wrapText="1"/>
      <protection hidden="1"/>
    </xf>
    <xf numFmtId="1" fontId="48" fillId="0" borderId="20" xfId="0" applyNumberFormat="1" applyFont="1" applyBorder="1" applyAlignment="1" applyProtection="1">
      <alignment horizontal="center" vertical="center" wrapText="1"/>
      <protection hidden="1"/>
    </xf>
    <xf numFmtId="0" fontId="59" fillId="26" borderId="72" xfId="6" applyFont="1" applyFill="1" applyBorder="1" applyAlignment="1">
      <alignment horizontal="center" vertical="center" wrapText="1"/>
    </xf>
    <xf numFmtId="0" fontId="59" fillId="26" borderId="71" xfId="6" applyFont="1" applyFill="1" applyBorder="1" applyAlignment="1">
      <alignment horizontal="center" vertical="center" wrapText="1"/>
    </xf>
    <xf numFmtId="0" fontId="60" fillId="28" borderId="5" xfId="6" applyFont="1" applyFill="1" applyBorder="1" applyAlignment="1">
      <alignment horizontal="center" vertical="center" wrapText="1"/>
    </xf>
    <xf numFmtId="0" fontId="60" fillId="28" borderId="6" xfId="6" applyFont="1" applyFill="1" applyBorder="1" applyAlignment="1">
      <alignment horizontal="center" vertical="center" wrapText="1"/>
    </xf>
    <xf numFmtId="0" fontId="60" fillId="28" borderId="3" xfId="6" applyFont="1" applyFill="1" applyBorder="1" applyAlignment="1">
      <alignment horizontal="center" vertical="center" wrapText="1"/>
    </xf>
    <xf numFmtId="0" fontId="60" fillId="28" borderId="4" xfId="6" applyFont="1" applyFill="1" applyBorder="1" applyAlignment="1">
      <alignment horizontal="center" vertical="center" wrapText="1"/>
    </xf>
    <xf numFmtId="0" fontId="60" fillId="28" borderId="21" xfId="6" applyFont="1" applyFill="1" applyBorder="1" applyAlignment="1">
      <alignment horizontal="center" vertical="center" wrapText="1"/>
    </xf>
    <xf numFmtId="0" fontId="60" fillId="28" borderId="22" xfId="6" applyFont="1" applyFill="1" applyBorder="1" applyAlignment="1">
      <alignment horizontal="center" vertical="center" wrapText="1"/>
    </xf>
    <xf numFmtId="0" fontId="60" fillId="28" borderId="33" xfId="6" applyFont="1" applyFill="1" applyBorder="1" applyAlignment="1">
      <alignment horizontal="center" vertical="center" wrapText="1"/>
    </xf>
    <xf numFmtId="0" fontId="60" fillId="28" borderId="7" xfId="6" applyFont="1" applyFill="1" applyBorder="1" applyAlignment="1">
      <alignment horizontal="center" vertical="center" wrapText="1"/>
    </xf>
    <xf numFmtId="0" fontId="60" fillId="28" borderId="8" xfId="6" applyFont="1" applyFill="1" applyBorder="1" applyAlignment="1">
      <alignment horizontal="center" vertical="center" wrapText="1"/>
    </xf>
    <xf numFmtId="0" fontId="59" fillId="26" borderId="3" xfId="6" applyFont="1" applyFill="1" applyBorder="1" applyAlignment="1">
      <alignment horizontal="center" vertical="center" wrapText="1"/>
    </xf>
    <xf numFmtId="0" fontId="59" fillId="26" borderId="10" xfId="6" applyFont="1" applyFill="1" applyBorder="1" applyAlignment="1">
      <alignment horizontal="center" vertical="center" wrapText="1"/>
    </xf>
    <xf numFmtId="0" fontId="59" fillId="26" borderId="4" xfId="6" applyFont="1" applyFill="1" applyBorder="1" applyAlignment="1">
      <alignment horizontal="center" vertical="center" wrapText="1"/>
    </xf>
    <xf numFmtId="0" fontId="59" fillId="26" borderId="7" xfId="6" applyFont="1" applyFill="1" applyBorder="1" applyAlignment="1">
      <alignment horizontal="center" vertical="center" wrapText="1"/>
    </xf>
    <xf numFmtId="0" fontId="59" fillId="26" borderId="9" xfId="6" applyFont="1" applyFill="1" applyBorder="1" applyAlignment="1">
      <alignment horizontal="center" vertical="center" wrapText="1"/>
    </xf>
    <xf numFmtId="0" fontId="59" fillId="26" borderId="8" xfId="6" applyFont="1" applyFill="1" applyBorder="1" applyAlignment="1">
      <alignment horizontal="center" vertical="center" wrapText="1"/>
    </xf>
    <xf numFmtId="0" fontId="6" fillId="0" borderId="66" xfId="0" applyFont="1" applyBorder="1" applyAlignment="1">
      <alignment horizontal="center" vertical="center"/>
    </xf>
    <xf numFmtId="0" fontId="6" fillId="0" borderId="61" xfId="0" applyFont="1" applyBorder="1" applyAlignment="1">
      <alignment horizontal="center" vertical="center"/>
    </xf>
    <xf numFmtId="0" fontId="6" fillId="0" borderId="63" xfId="0" applyFont="1" applyBorder="1" applyAlignment="1">
      <alignment horizontal="center" vertical="center"/>
    </xf>
    <xf numFmtId="0" fontId="60" fillId="18" borderId="72" xfId="6" applyFont="1" applyFill="1" applyBorder="1" applyAlignment="1">
      <alignment horizontal="center" vertical="center" wrapText="1"/>
    </xf>
    <xf numFmtId="0" fontId="60" fillId="18" borderId="71" xfId="6" applyFont="1" applyFill="1" applyBorder="1" applyAlignment="1">
      <alignment horizontal="center" vertical="center" wrapText="1"/>
    </xf>
    <xf numFmtId="0" fontId="60" fillId="18" borderId="5" xfId="6" applyFont="1" applyFill="1" applyBorder="1" applyAlignment="1">
      <alignment horizontal="center" vertical="center" wrapText="1"/>
    </xf>
    <xf numFmtId="0" fontId="60" fillId="17" borderId="69" xfId="6" applyFont="1" applyFill="1" applyBorder="1" applyAlignment="1">
      <alignment horizontal="center" vertical="center" wrapText="1"/>
    </xf>
    <xf numFmtId="0" fontId="59" fillId="27" borderId="3" xfId="6" applyFont="1" applyFill="1" applyBorder="1" applyAlignment="1">
      <alignment horizontal="center" vertical="center" wrapText="1"/>
    </xf>
    <xf numFmtId="0" fontId="59" fillId="27" borderId="10" xfId="6" applyFont="1" applyFill="1" applyBorder="1" applyAlignment="1">
      <alignment horizontal="center" vertical="center" wrapText="1"/>
    </xf>
    <xf numFmtId="0" fontId="59" fillId="27" borderId="7" xfId="6" applyFont="1" applyFill="1" applyBorder="1" applyAlignment="1">
      <alignment horizontal="center" vertical="center" wrapText="1"/>
    </xf>
    <xf numFmtId="0" fontId="59" fillId="27" borderId="9" xfId="6" applyFont="1" applyFill="1" applyBorder="1" applyAlignment="1">
      <alignment horizontal="center" vertical="center" wrapText="1"/>
    </xf>
    <xf numFmtId="0" fontId="64" fillId="0" borderId="68" xfId="7" applyFont="1" applyFill="1" applyBorder="1" applyAlignment="1" applyProtection="1">
      <alignment horizontal="center" vertical="center" wrapText="1"/>
    </xf>
    <xf numFmtId="0" fontId="64" fillId="0" borderId="67" xfId="7" applyFont="1" applyFill="1" applyBorder="1" applyAlignment="1" applyProtection="1">
      <alignment horizontal="center" vertical="center" wrapText="1"/>
    </xf>
    <xf numFmtId="0" fontId="64" fillId="0" borderId="73" xfId="7" applyFont="1" applyFill="1" applyBorder="1" applyAlignment="1" applyProtection="1">
      <alignment horizontal="center" vertical="center" wrapText="1"/>
    </xf>
    <xf numFmtId="0" fontId="64" fillId="0" borderId="25" xfId="7" applyFont="1" applyFill="1" applyBorder="1" applyAlignment="1" applyProtection="1">
      <alignment horizontal="center" vertical="center" wrapText="1"/>
    </xf>
    <xf numFmtId="0" fontId="64" fillId="0" borderId="26" xfId="7" applyFont="1" applyFill="1" applyBorder="1" applyAlignment="1" applyProtection="1">
      <alignment horizontal="center" vertical="center" wrapText="1"/>
    </xf>
    <xf numFmtId="0" fontId="64" fillId="0" borderId="27" xfId="7" applyFont="1" applyFill="1" applyBorder="1" applyAlignment="1" applyProtection="1">
      <alignment horizontal="center" vertical="center" wrapText="1"/>
    </xf>
    <xf numFmtId="0" fontId="62" fillId="20" borderId="85" xfId="6" applyFont="1" applyFill="1" applyBorder="1" applyAlignment="1">
      <alignment horizontal="center" vertical="center"/>
    </xf>
    <xf numFmtId="0" fontId="62" fillId="20" borderId="31" xfId="6" applyFont="1" applyFill="1" applyBorder="1" applyAlignment="1">
      <alignment horizontal="center" vertical="center"/>
    </xf>
    <xf numFmtId="0" fontId="62" fillId="20" borderId="32" xfId="6" applyFont="1" applyFill="1" applyBorder="1" applyAlignment="1">
      <alignment horizontal="center" vertical="center"/>
    </xf>
    <xf numFmtId="0" fontId="60" fillId="14" borderId="69" xfId="6" applyFont="1" applyFill="1" applyBorder="1" applyAlignment="1">
      <alignment horizontal="center" vertical="center" wrapText="1"/>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90" xfId="0" applyFont="1" applyBorder="1" applyAlignment="1">
      <alignment horizontal="center" vertical="center"/>
    </xf>
    <xf numFmtId="0" fontId="6" fillId="0" borderId="65" xfId="0" applyFont="1" applyBorder="1" applyAlignment="1">
      <alignment horizontal="center" vertical="center"/>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1" fillId="0" borderId="21" xfId="0" applyFont="1" applyBorder="1" applyAlignment="1">
      <alignment horizontal="center" vertical="center" wrapText="1"/>
    </xf>
    <xf numFmtId="0" fontId="1" fillId="0" borderId="33" xfId="0" applyFont="1" applyBorder="1" applyAlignment="1">
      <alignment horizontal="center" vertical="center" wrapText="1"/>
    </xf>
    <xf numFmtId="0" fontId="66" fillId="26" borderId="21" xfId="0" applyFont="1" applyFill="1" applyBorder="1" applyAlignment="1">
      <alignment horizontal="center" vertical="center" wrapText="1"/>
    </xf>
    <xf numFmtId="0" fontId="66" fillId="26" borderId="22" xfId="0" applyFont="1" applyFill="1" applyBorder="1" applyAlignment="1">
      <alignment horizontal="center"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33" xfId="0" applyFont="1" applyBorder="1" applyAlignment="1">
      <alignment horizontal="left" vertical="center" wrapText="1"/>
    </xf>
    <xf numFmtId="0" fontId="68" fillId="2" borderId="0" xfId="0" applyFont="1" applyFill="1" applyAlignment="1">
      <alignment horizontal="center" vertical="center" wrapText="1"/>
    </xf>
    <xf numFmtId="0" fontId="3" fillId="0" borderId="6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68" fillId="24" borderId="68" xfId="0" applyFont="1" applyFill="1" applyBorder="1" applyAlignment="1">
      <alignment horizontal="center" vertical="center"/>
    </xf>
    <xf numFmtId="0" fontId="68" fillId="24" borderId="73" xfId="0" applyFont="1" applyFill="1" applyBorder="1" applyAlignment="1">
      <alignment horizontal="center" vertical="center"/>
    </xf>
    <xf numFmtId="0" fontId="3" fillId="0" borderId="68" xfId="0" applyFont="1" applyBorder="1" applyAlignment="1">
      <alignment horizontal="center" vertical="center"/>
    </xf>
    <xf numFmtId="0" fontId="3" fillId="0" borderId="25"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68" xfId="0" applyFont="1" applyBorder="1" applyAlignment="1">
      <alignment horizontal="center" wrapText="1"/>
    </xf>
    <xf numFmtId="0" fontId="3" fillId="0" borderId="25" xfId="0" applyFont="1" applyBorder="1" applyAlignment="1">
      <alignment horizontal="center" wrapText="1"/>
    </xf>
    <xf numFmtId="0" fontId="68" fillId="16" borderId="19" xfId="0" applyFont="1" applyFill="1" applyBorder="1" applyAlignment="1">
      <alignment horizontal="center" vertical="center" wrapText="1"/>
    </xf>
  </cellXfs>
  <cellStyles count="8">
    <cellStyle name="Hipervínculo" xfId="7" builtinId="8"/>
    <cellStyle name="Normal" xfId="0" builtinId="0"/>
    <cellStyle name="Normal - Style1 2" xfId="2" xr:uid="{00000000-0005-0000-0000-000002000000}"/>
    <cellStyle name="Normal 2" xfId="4" xr:uid="{00000000-0005-0000-0000-000003000000}"/>
    <cellStyle name="Normal 2 2" xfId="3" xr:uid="{00000000-0005-0000-0000-000004000000}"/>
    <cellStyle name="Normal 3" xfId="5" xr:uid="{00000000-0005-0000-0000-000005000000}"/>
    <cellStyle name="Normal 3 2" xfId="6" xr:uid="{00000000-0005-0000-0000-000006000000}"/>
    <cellStyle name="Porcentaje" xfId="1" builtinId="5"/>
  </cellStyles>
  <dxfs count="530">
    <dxf>
      <fill>
        <patternFill>
          <bgColor rgb="FF92D050"/>
        </patternFill>
      </fill>
    </dxf>
    <dxf>
      <fill>
        <patternFill>
          <bgColor rgb="FFFF6600"/>
        </patternFill>
      </fill>
    </dxf>
    <dxf>
      <fill>
        <patternFill>
          <bgColor rgb="FFFFFF00"/>
        </patternFill>
      </fill>
    </dxf>
    <dxf>
      <fill>
        <patternFill>
          <bgColor rgb="FF33CC33"/>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33CC33"/>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33CC33"/>
        </patternFill>
      </fill>
    </dxf>
    <dxf>
      <fill>
        <patternFill>
          <bgColor rgb="FFFFFF00"/>
        </patternFill>
      </fill>
    </dxf>
    <dxf>
      <fill>
        <patternFill>
          <bgColor rgb="FFFF6600"/>
        </patternFill>
      </fill>
    </dxf>
    <dxf>
      <fill>
        <patternFill>
          <bgColor rgb="FFFF0000"/>
        </patternFill>
      </fill>
    </dxf>
    <dxf>
      <fill>
        <patternFill>
          <bgColor rgb="FFFF6600"/>
        </patternFill>
      </fill>
    </dxf>
    <dxf>
      <fill>
        <patternFill>
          <bgColor rgb="FFFFFF00"/>
        </patternFill>
      </fill>
    </dxf>
    <dxf>
      <fill>
        <patternFill>
          <bgColor rgb="FF33CC33"/>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33CC33"/>
        </patternFill>
      </fill>
    </dxf>
    <dxf>
      <fill>
        <patternFill>
          <bgColor rgb="FFFFC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6600"/>
        </patternFill>
      </fill>
    </dxf>
    <dxf>
      <fill>
        <patternFill>
          <bgColor rgb="FFFF0000"/>
        </patternFill>
      </fill>
    </dxf>
    <dxf>
      <fill>
        <patternFill>
          <bgColor rgb="FFFF6600"/>
        </patternFill>
      </fill>
    </dxf>
    <dxf>
      <fill>
        <patternFill>
          <bgColor rgb="FFFFFF00"/>
        </patternFill>
      </fill>
    </dxf>
    <dxf>
      <fill>
        <patternFill>
          <bgColor rgb="FF33CC33"/>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33CC33"/>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rgb="FF33CC33"/>
        </patternFill>
      </fill>
    </dxf>
    <dxf>
      <fill>
        <patternFill>
          <bgColor rgb="FFFF6600"/>
        </patternFill>
      </fill>
    </dxf>
    <dxf>
      <fill>
        <patternFill>
          <bgColor rgb="FF2D9E2C"/>
        </patternFill>
      </fill>
    </dxf>
    <dxf>
      <fill>
        <patternFill>
          <bgColor rgb="FF9633FF"/>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2D9E2C"/>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FF6600"/>
        </patternFill>
      </fill>
    </dxf>
    <dxf>
      <fill>
        <patternFill>
          <bgColor rgb="FF2D9E2C"/>
        </patternFill>
      </fill>
    </dxf>
    <dxf>
      <fill>
        <patternFill>
          <bgColor rgb="FF007AFF"/>
        </patternFill>
      </fill>
    </dxf>
    <dxf>
      <fill>
        <patternFill>
          <bgColor rgb="FFFF6600"/>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2D9E2C"/>
        </patternFill>
      </fill>
    </dxf>
    <dxf>
      <fill>
        <patternFill>
          <bgColor rgb="FF2D9E2C"/>
        </patternFill>
      </fill>
    </dxf>
    <dxf>
      <fill>
        <patternFill>
          <bgColor rgb="FF2D9E2C"/>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9633FF"/>
        </patternFill>
      </fill>
    </dxf>
    <dxf>
      <fill>
        <patternFill>
          <bgColor rgb="FFFF6600"/>
        </patternFill>
      </fill>
    </dxf>
    <dxf>
      <fill>
        <patternFill>
          <bgColor rgb="FFFF6600"/>
        </patternFill>
      </fill>
    </dxf>
    <dxf>
      <fill>
        <patternFill>
          <bgColor rgb="FF007AFF"/>
        </patternFill>
      </fill>
    </dxf>
    <dxf>
      <fill>
        <patternFill>
          <bgColor rgb="FF007AFF"/>
        </patternFill>
      </fill>
    </dxf>
    <dxf>
      <fill>
        <patternFill>
          <bgColor rgb="FFFF6600"/>
        </patternFill>
      </fill>
    </dxf>
    <dxf>
      <fill>
        <patternFill>
          <bgColor rgb="FFFF6600"/>
        </patternFill>
      </fill>
    </dxf>
    <dxf>
      <fill>
        <patternFill>
          <bgColor rgb="FFFF6600"/>
        </patternFill>
      </fill>
    </dxf>
    <dxf>
      <fill>
        <patternFill>
          <bgColor rgb="FF007AFF"/>
        </patternFill>
      </fill>
    </dxf>
    <dxf>
      <fill>
        <patternFill>
          <bgColor rgb="FF2D9E2C"/>
        </patternFill>
      </fill>
    </dxf>
    <dxf>
      <fill>
        <patternFill>
          <bgColor rgb="FF007AFF"/>
        </patternFill>
      </fill>
    </dxf>
    <dxf>
      <fill>
        <patternFill>
          <bgColor rgb="FF2D9E2C"/>
        </patternFill>
      </fill>
    </dxf>
    <dxf>
      <fill>
        <patternFill>
          <bgColor rgb="FF2D9E2C"/>
        </patternFill>
      </fill>
    </dxf>
    <dxf>
      <fill>
        <patternFill>
          <bgColor rgb="FFFF6600"/>
        </patternFill>
      </fill>
    </dxf>
    <dxf>
      <fill>
        <patternFill>
          <bgColor rgb="FFFF6600"/>
        </patternFill>
      </fill>
    </dxf>
    <dxf>
      <fill>
        <patternFill>
          <bgColor rgb="FF007AFF"/>
        </patternFill>
      </fill>
    </dxf>
    <dxf>
      <fill>
        <patternFill>
          <bgColor rgb="FFFF6600"/>
        </patternFill>
      </fill>
    </dxf>
    <dxf>
      <fill>
        <patternFill>
          <bgColor rgb="FFFF6600"/>
        </patternFill>
      </fill>
    </dxf>
    <dxf>
      <fill>
        <patternFill>
          <bgColor rgb="FF9633FF"/>
        </patternFill>
      </fill>
    </dxf>
    <dxf>
      <fill>
        <patternFill>
          <bgColor rgb="FFFF6600"/>
        </patternFill>
      </fill>
    </dxf>
    <dxf>
      <fill>
        <patternFill>
          <bgColor rgb="FFFF6600"/>
        </patternFill>
      </fill>
    </dxf>
    <dxf>
      <fill>
        <patternFill>
          <bgColor rgb="FF9633FF"/>
        </patternFill>
      </fill>
    </dxf>
    <dxf>
      <fill>
        <patternFill>
          <bgColor rgb="FFFF6600"/>
        </patternFill>
      </fill>
    </dxf>
    <dxf>
      <fill>
        <patternFill>
          <bgColor rgb="FF007AFF"/>
        </patternFill>
      </fill>
    </dxf>
    <dxf>
      <fill>
        <patternFill>
          <bgColor rgb="FF007AFF"/>
        </patternFill>
      </fill>
    </dxf>
    <dxf>
      <fill>
        <patternFill>
          <bgColor rgb="FF007AFF"/>
        </patternFill>
      </fill>
    </dxf>
    <dxf>
      <fill>
        <patternFill>
          <bgColor rgb="FFFF6600"/>
        </patternFill>
      </fill>
    </dxf>
    <dxf>
      <fill>
        <patternFill>
          <bgColor rgb="FFFF6600"/>
        </patternFill>
      </fill>
    </dxf>
    <dxf>
      <fill>
        <patternFill>
          <bgColor rgb="FF007AFF"/>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2D9E2C"/>
        </patternFill>
      </fill>
    </dxf>
    <dxf>
      <fill>
        <patternFill>
          <bgColor rgb="FF2D9E2C"/>
        </patternFill>
      </fill>
    </dxf>
    <dxf>
      <fill>
        <patternFill>
          <bgColor rgb="FF2D9E2C"/>
        </patternFill>
      </fill>
    </dxf>
    <dxf>
      <fill>
        <patternFill>
          <bgColor rgb="FF007AFF"/>
        </patternFill>
      </fill>
    </dxf>
    <dxf>
      <fill>
        <patternFill>
          <bgColor rgb="FFFF66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7AFF"/>
        </patternFill>
      </fill>
    </dxf>
    <dxf>
      <fill>
        <patternFill>
          <bgColor rgb="FF007AFF"/>
        </patternFill>
      </fill>
    </dxf>
    <dxf>
      <fill>
        <patternFill>
          <bgColor rgb="FF007AFF"/>
        </patternFill>
      </fill>
    </dxf>
    <dxf>
      <fill>
        <patternFill>
          <bgColor rgb="FF9633FF"/>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2D9E2C"/>
        </patternFill>
      </fill>
    </dxf>
    <dxf>
      <fill>
        <patternFill>
          <bgColor rgb="FF2D9E2C"/>
        </patternFill>
      </fill>
    </dxf>
    <dxf>
      <fill>
        <patternFill>
          <bgColor rgb="FF2D9E2C"/>
        </patternFill>
      </fill>
    </dxf>
    <dxf>
      <fill>
        <patternFill>
          <bgColor rgb="FF007AFF"/>
        </patternFill>
      </fill>
    </dxf>
    <dxf>
      <fill>
        <patternFill>
          <bgColor rgb="FF007AFF"/>
        </patternFill>
      </fill>
    </dxf>
    <dxf>
      <fill>
        <patternFill>
          <bgColor rgb="FFFF6600"/>
        </patternFill>
      </fill>
    </dxf>
    <dxf>
      <fill>
        <patternFill>
          <bgColor rgb="FFFF6600"/>
        </patternFill>
      </fill>
    </dxf>
    <dxf>
      <fill>
        <patternFill>
          <bgColor rgb="FF9633FF"/>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2D9E2C"/>
        </patternFill>
      </fill>
    </dxf>
    <dxf>
      <fill>
        <patternFill>
          <bgColor rgb="FF2D9E2C"/>
        </patternFill>
      </fill>
    </dxf>
    <dxf>
      <fill>
        <patternFill>
          <bgColor rgb="FF2D9E2C"/>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2D9E2C"/>
        </patternFill>
      </fill>
    </dxf>
    <dxf>
      <fill>
        <patternFill>
          <bgColor rgb="FF007AFF"/>
        </patternFill>
      </fill>
    </dxf>
    <dxf>
      <fill>
        <patternFill>
          <bgColor rgb="FF007AFF"/>
        </patternFill>
      </fill>
    </dxf>
    <dxf>
      <fill>
        <patternFill>
          <bgColor rgb="FF9633FF"/>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2D9E2C"/>
        </patternFill>
      </fill>
    </dxf>
    <dxf>
      <fill>
        <patternFill>
          <bgColor rgb="FF2D9E2C"/>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FF6600"/>
        </patternFill>
      </fill>
    </dxf>
    <dxf>
      <fill>
        <patternFill>
          <bgColor rgb="FF9633FF"/>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007AFF"/>
        </patternFill>
      </fill>
    </dxf>
    <dxf>
      <fill>
        <patternFill>
          <bgColor rgb="FF2D9E2C"/>
        </patternFill>
      </fill>
    </dxf>
    <dxf>
      <fill>
        <patternFill>
          <bgColor rgb="FF2D9E2C"/>
        </patternFill>
      </fill>
    </dxf>
    <dxf>
      <fill>
        <patternFill>
          <bgColor rgb="FF2D9E2C"/>
        </patternFill>
      </fill>
    </dxf>
    <dxf>
      <fill>
        <patternFill>
          <bgColor rgb="FF007AFF"/>
        </patternFill>
      </fill>
    </dxf>
    <dxf>
      <fill>
        <patternFill>
          <bgColor rgb="FF007AFF"/>
        </patternFill>
      </fill>
    </dxf>
    <dxf>
      <fill>
        <patternFill>
          <bgColor rgb="FF007AFF"/>
        </patternFill>
      </fill>
    </dxf>
    <dxf>
      <fill>
        <patternFill>
          <bgColor rgb="FF2D9E2C"/>
        </patternFill>
      </fill>
    </dxf>
    <dxf>
      <fill>
        <patternFill>
          <bgColor rgb="FF007AFF"/>
        </patternFill>
      </fill>
    </dxf>
    <dxf>
      <fill>
        <patternFill>
          <bgColor rgb="FF9633FF"/>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2D9E2C"/>
        </patternFill>
      </fill>
    </dxf>
    <dxf>
      <fill>
        <patternFill>
          <bgColor rgb="FF2D9E2C"/>
        </patternFill>
      </fill>
    </dxf>
    <dxf>
      <fill>
        <patternFill>
          <bgColor rgb="FF007AFF"/>
        </patternFill>
      </fill>
    </dxf>
    <dxf>
      <fill>
        <patternFill>
          <bgColor rgb="FF007AFF"/>
        </patternFill>
      </fill>
    </dxf>
    <dxf>
      <fill>
        <patternFill>
          <bgColor rgb="FF007AFF"/>
        </patternFill>
      </fill>
    </dxf>
    <dxf>
      <fill>
        <patternFill>
          <bgColor rgb="FFFF6600"/>
        </patternFill>
      </fill>
    </dxf>
    <dxf>
      <fill>
        <patternFill>
          <bgColor rgb="FFFF6600"/>
        </patternFill>
      </fill>
    </dxf>
    <dxf>
      <fill>
        <patternFill>
          <bgColor rgb="FFFF6600"/>
        </patternFill>
      </fill>
    </dxf>
    <dxf>
      <fill>
        <patternFill>
          <bgColor rgb="FF9633FF"/>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2D9E2C"/>
        </patternFill>
      </fill>
    </dxf>
    <dxf>
      <fill>
        <patternFill>
          <bgColor rgb="FF2D9E2C"/>
        </patternFill>
      </fill>
    </dxf>
    <dxf>
      <fill>
        <patternFill>
          <bgColor rgb="FF2D9E2C"/>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FF6600"/>
        </patternFill>
      </fill>
    </dxf>
    <dxf>
      <fill>
        <patternFill>
          <bgColor rgb="FF9633FF"/>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2D9E2C"/>
        </patternFill>
      </fill>
    </dxf>
    <dxf>
      <fill>
        <patternFill>
          <bgColor rgb="FF2D9E2C"/>
        </patternFill>
      </fill>
    </dxf>
    <dxf>
      <fill>
        <patternFill>
          <bgColor rgb="FF2D9E2C"/>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2D9E2C"/>
        </patternFill>
      </fill>
    </dxf>
    <dxf>
      <fill>
        <patternFill>
          <bgColor rgb="FFFF6600"/>
        </patternFill>
      </fill>
    </dxf>
    <dxf>
      <fill>
        <patternFill>
          <bgColor rgb="FF007AFF"/>
        </patternFill>
      </fill>
    </dxf>
    <dxf>
      <fill>
        <patternFill>
          <bgColor rgb="FF9633FF"/>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2D9E2C"/>
        </patternFill>
      </fill>
    </dxf>
    <dxf>
      <fill>
        <patternFill>
          <bgColor rgb="FF2D9E2C"/>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007AFF"/>
        </patternFill>
      </fill>
    </dxf>
    <dxf>
      <fill>
        <patternFill>
          <bgColor rgb="FF9633FF"/>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2D9E2C"/>
        </patternFill>
      </fill>
    </dxf>
    <dxf>
      <fill>
        <patternFill>
          <bgColor rgb="FF2D9E2C"/>
        </patternFill>
      </fill>
    </dxf>
    <dxf>
      <fill>
        <patternFill>
          <bgColor rgb="FF2D9E2C"/>
        </patternFill>
      </fill>
    </dxf>
    <dxf>
      <fill>
        <patternFill>
          <bgColor rgb="FF007AFF"/>
        </patternFill>
      </fill>
    </dxf>
    <dxf>
      <fill>
        <patternFill>
          <bgColor rgb="FF007AFF"/>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rgb="FF9C0006"/>
      </font>
      <fill>
        <patternFill>
          <bgColor rgb="FFFFC7CE"/>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007AFF"/>
        </patternFill>
      </fill>
    </dxf>
    <dxf>
      <fill>
        <patternFill>
          <bgColor rgb="FFFF6600"/>
        </patternFill>
      </fill>
    </dxf>
    <dxf>
      <fill>
        <patternFill>
          <bgColor rgb="FF9633FF"/>
        </patternFill>
      </fill>
    </dxf>
    <dxf>
      <fill>
        <patternFill>
          <bgColor rgb="FF007AFF"/>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2D9E2C"/>
        </patternFill>
      </fill>
    </dxf>
    <dxf>
      <fill>
        <patternFill>
          <bgColor rgb="FF2D9E2C"/>
        </patternFill>
      </fill>
    </dxf>
    <dxf>
      <fill>
        <patternFill>
          <bgColor rgb="FF2D9E2C"/>
        </patternFill>
      </fill>
    </dxf>
    <dxf>
      <fill>
        <patternFill>
          <bgColor rgb="FF007AFF"/>
        </patternFill>
      </fill>
    </dxf>
    <dxf>
      <fill>
        <patternFill>
          <bgColor rgb="FF007AFF"/>
        </patternFill>
      </fill>
    </dxf>
    <dxf>
      <fill>
        <patternFill>
          <bgColor rgb="FF007AFF"/>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2F2F2"/>
      <color rgb="FF96BE55"/>
      <color rgb="FF4E4D4D"/>
      <color rgb="FFE6B8B7"/>
      <color rgb="FFE31414"/>
      <color rgb="FFCCC0DA"/>
      <color rgb="FFFDE9D9"/>
      <color rgb="FFE1E1E1"/>
      <color rgb="FFFFCD02"/>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41</xdr:col>
      <xdr:colOff>585106</xdr:colOff>
      <xdr:row>0</xdr:row>
      <xdr:rowOff>95249</xdr:rowOff>
    </xdr:from>
    <xdr:to>
      <xdr:col>42</xdr:col>
      <xdr:colOff>1290921</xdr:colOff>
      <xdr:row>1</xdr:row>
      <xdr:rowOff>421821</xdr:rowOff>
    </xdr:to>
    <xdr:pic>
      <xdr:nvPicPr>
        <xdr:cNvPr id="3" name="Imagen 2">
          <a:extLst>
            <a:ext uri="{FF2B5EF4-FFF2-40B4-BE49-F238E27FC236}">
              <a16:creationId xmlns:a16="http://schemas.microsoft.com/office/drawing/2014/main" id="{0F0820DC-CAC4-0E8F-A30F-CD7519DD1C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44291249" y="95249"/>
          <a:ext cx="2651636" cy="76200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46</xdr:col>
      <xdr:colOff>503464</xdr:colOff>
      <xdr:row>0</xdr:row>
      <xdr:rowOff>54430</xdr:rowOff>
    </xdr:from>
    <xdr:to>
      <xdr:col>47</xdr:col>
      <xdr:colOff>1209279</xdr:colOff>
      <xdr:row>1</xdr:row>
      <xdr:rowOff>381002</xdr:rowOff>
    </xdr:to>
    <xdr:pic>
      <xdr:nvPicPr>
        <xdr:cNvPr id="3" name="Imagen 2">
          <a:extLst>
            <a:ext uri="{FF2B5EF4-FFF2-40B4-BE49-F238E27FC236}">
              <a16:creationId xmlns:a16="http://schemas.microsoft.com/office/drawing/2014/main" id="{008941A1-A83F-4E82-8C0D-3FA0AF3199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5462714" y="54430"/>
          <a:ext cx="2651636" cy="76200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42</xdr:col>
      <xdr:colOff>1265465</xdr:colOff>
      <xdr:row>0</xdr:row>
      <xdr:rowOff>81643</xdr:rowOff>
    </xdr:from>
    <xdr:to>
      <xdr:col>44</xdr:col>
      <xdr:colOff>841887</xdr:colOff>
      <xdr:row>1</xdr:row>
      <xdr:rowOff>408215</xdr:rowOff>
    </xdr:to>
    <xdr:pic>
      <xdr:nvPicPr>
        <xdr:cNvPr id="2" name="Imagen 1">
          <a:extLst>
            <a:ext uri="{FF2B5EF4-FFF2-40B4-BE49-F238E27FC236}">
              <a16:creationId xmlns:a16="http://schemas.microsoft.com/office/drawing/2014/main" id="{F308128F-736E-4850-9CF1-9C3DC28BF7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3354858" y="81643"/>
          <a:ext cx="2651636" cy="76200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UARIOS\lfaguilart\Downloads\1.%20Matriz_mapa_riesgos_final_agosto.xlsx" TargetMode="External"/><Relationship Id="rId1" Type="http://schemas.openxmlformats.org/officeDocument/2006/relationships/externalLinkPath" Target="/USUARIOS/lfaguilart/Downloads/1.%20Matriz_mapa_riesgos_final_ago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3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529" dataDxfId="528">
  <autoFilter ref="B209:C219" xr:uid="{00000000-0009-0000-0100-000001000000}"/>
  <tableColumns count="2">
    <tableColumn id="1" xr3:uid="{00000000-0010-0000-0000-000001000000}" name="Criterios" dataDxfId="527"/>
    <tableColumn id="2" xr3:uid="{00000000-0010-0000-0000-000002000000}" name="Subcriterios" dataDxfId="52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81"/>
  <sheetViews>
    <sheetView showGridLines="0" tabSelected="1" zoomScale="84" zoomScaleNormal="84" workbookViewId="0">
      <selection activeCell="AM9" sqref="AL9:AM68"/>
    </sheetView>
  </sheetViews>
  <sheetFormatPr baseColWidth="10" defaultRowHeight="16.5" x14ac:dyDescent="0.3"/>
  <cols>
    <col min="1" max="1" width="6.42578125" style="2" customWidth="1"/>
    <col min="2" max="2" width="41.42578125" style="114" customWidth="1"/>
    <col min="3" max="3" width="19.85546875" style="2" customWidth="1"/>
    <col min="4" max="4" width="26.5703125" style="2" customWidth="1"/>
    <col min="5" max="5" width="26.28515625" style="2" customWidth="1"/>
    <col min="6" max="6" width="32.42578125" style="1" customWidth="1"/>
    <col min="7" max="7" width="19" style="3" customWidth="1"/>
    <col min="8" max="8" width="17.85546875" style="1" customWidth="1"/>
    <col min="9" max="9" width="16.5703125" style="1" customWidth="1"/>
    <col min="10" max="10" width="6.28515625" style="1" bestFit="1" customWidth="1"/>
    <col min="11" max="11" width="26.85546875" style="1" customWidth="1"/>
    <col min="12" max="12" width="3.5703125" style="1" hidden="1" customWidth="1"/>
    <col min="13" max="13" width="17.5703125" style="1" customWidth="1"/>
    <col min="14" max="14" width="6.28515625" style="1" bestFit="1" customWidth="1"/>
    <col min="15" max="15" width="16" style="1" customWidth="1"/>
    <col min="16" max="16" width="5.85546875" style="1" customWidth="1"/>
    <col min="17" max="17" width="31" style="1" customWidth="1"/>
    <col min="18" max="18" width="15.140625" style="1" bestFit="1" customWidth="1"/>
    <col min="19" max="19" width="6.85546875" style="1" customWidth="1"/>
    <col min="20" max="20" width="5" style="1" customWidth="1"/>
    <col min="21" max="21" width="5.5703125" style="1" customWidth="1"/>
    <col min="22" max="22" width="7.140625" style="1" customWidth="1"/>
    <col min="23" max="23" width="6.7109375" style="1" customWidth="1"/>
    <col min="24" max="24" width="7.5703125" style="1" customWidth="1"/>
    <col min="25" max="25" width="38.28515625" style="1" hidden="1" customWidth="1"/>
    <col min="26" max="26" width="8.7109375" style="1" customWidth="1"/>
    <col min="27" max="27" width="10.42578125" style="1" customWidth="1"/>
    <col min="28" max="28" width="9.28515625" style="1" customWidth="1"/>
    <col min="29" max="29" width="9.140625" style="1" customWidth="1"/>
    <col min="30" max="30" width="8.42578125" style="1" customWidth="1"/>
    <col min="31" max="31" width="7.28515625" style="1" customWidth="1"/>
    <col min="32" max="32" width="23" style="1" customWidth="1"/>
    <col min="33" max="33" width="18.85546875" style="1" customWidth="1"/>
    <col min="34" max="34" width="22.140625" style="1" customWidth="1"/>
    <col min="35" max="35" width="33.42578125" style="1" customWidth="1"/>
    <col min="36" max="36" width="18.5703125" style="1" customWidth="1"/>
    <col min="37" max="37" width="21" style="1" customWidth="1"/>
    <col min="38" max="38" width="23" style="1" customWidth="1"/>
    <col min="39" max="39" width="29.42578125" style="1" customWidth="1"/>
    <col min="40" max="40" width="18.85546875" style="1" customWidth="1"/>
    <col min="41" max="41" width="23" style="1" customWidth="1"/>
    <col min="42" max="42" width="29.140625" style="1" customWidth="1"/>
    <col min="43" max="43" width="29.5703125" style="1" customWidth="1"/>
    <col min="44" max="44" width="20.5703125" style="1" customWidth="1"/>
    <col min="45" max="46" width="23" style="1" customWidth="1"/>
    <col min="47" max="47" width="20.5703125" style="1" customWidth="1"/>
    <col min="48" max="48" width="23" style="1" customWidth="1"/>
    <col min="49" max="49" width="18.85546875" style="1" customWidth="1"/>
    <col min="50" max="50" width="18.5703125" style="1" customWidth="1"/>
    <col min="51" max="51" width="21" style="1" customWidth="1"/>
    <col min="52" max="16384" width="11.42578125" style="1"/>
  </cols>
  <sheetData>
    <row r="1" spans="1:66" customFormat="1" ht="34.5" customHeight="1" thickBot="1" x14ac:dyDescent="0.3">
      <c r="A1" s="486" t="s">
        <v>222</v>
      </c>
      <c r="B1" s="487"/>
      <c r="C1" s="488"/>
      <c r="D1" s="492" t="s">
        <v>221</v>
      </c>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c r="AH1" s="493"/>
      <c r="AI1" s="493"/>
      <c r="AJ1" s="493"/>
      <c r="AK1" s="493"/>
      <c r="AL1" s="494"/>
      <c r="AM1" s="354"/>
      <c r="AN1" s="355"/>
      <c r="AO1" s="355"/>
      <c r="AP1" s="355"/>
      <c r="AQ1" s="355"/>
      <c r="AR1" s="355"/>
      <c r="AS1" s="355"/>
      <c r="AT1" s="356"/>
    </row>
    <row r="2" spans="1:66" customFormat="1" ht="39" customHeight="1" thickBot="1" x14ac:dyDescent="0.3">
      <c r="A2" s="489"/>
      <c r="B2" s="490"/>
      <c r="C2" s="491"/>
      <c r="D2" s="495" t="s">
        <v>220</v>
      </c>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7"/>
      <c r="AM2" s="357"/>
      <c r="AN2" s="358"/>
      <c r="AO2" s="358"/>
      <c r="AP2" s="358"/>
      <c r="AQ2" s="358"/>
      <c r="AR2" s="358"/>
      <c r="AS2" s="358"/>
      <c r="AT2" s="359"/>
    </row>
    <row r="3" spans="1:66" customFormat="1" ht="26.25" customHeight="1" thickBot="1" x14ac:dyDescent="0.3">
      <c r="A3" s="498" t="s">
        <v>381</v>
      </c>
      <c r="B3" s="499"/>
      <c r="C3" s="500"/>
      <c r="D3" s="501" t="s">
        <v>1105</v>
      </c>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3"/>
      <c r="AM3" s="360" t="s">
        <v>223</v>
      </c>
      <c r="AN3" s="361"/>
      <c r="AO3" s="361"/>
      <c r="AP3" s="361"/>
      <c r="AQ3" s="361"/>
      <c r="AR3" s="361"/>
      <c r="AS3" s="361"/>
      <c r="AT3" s="362"/>
    </row>
    <row r="4" spans="1:66" ht="33" customHeight="1" thickBot="1" x14ac:dyDescent="0.35">
      <c r="A4" s="369" t="s">
        <v>219</v>
      </c>
      <c r="B4" s="370"/>
      <c r="C4" s="370"/>
      <c r="D4" s="370"/>
      <c r="E4" s="370"/>
      <c r="F4" s="370"/>
      <c r="G4" s="370"/>
      <c r="H4" s="371"/>
      <c r="I4" s="372" t="s">
        <v>335</v>
      </c>
      <c r="J4" s="373"/>
      <c r="K4" s="373"/>
      <c r="L4" s="373"/>
      <c r="M4" s="373"/>
      <c r="N4" s="373"/>
      <c r="O4" s="374"/>
      <c r="P4" s="375" t="s">
        <v>334</v>
      </c>
      <c r="Q4" s="376"/>
      <c r="R4" s="376"/>
      <c r="S4" s="376"/>
      <c r="T4" s="376"/>
      <c r="U4" s="376"/>
      <c r="V4" s="376"/>
      <c r="W4" s="376"/>
      <c r="X4" s="377"/>
      <c r="Y4" s="372" t="s">
        <v>333</v>
      </c>
      <c r="Z4" s="373"/>
      <c r="AA4" s="373"/>
      <c r="AB4" s="373"/>
      <c r="AC4" s="373"/>
      <c r="AD4" s="373"/>
      <c r="AE4" s="374"/>
      <c r="AF4" s="375" t="s">
        <v>218</v>
      </c>
      <c r="AG4" s="376"/>
      <c r="AH4" s="376"/>
      <c r="AI4" s="377"/>
      <c r="AJ4" s="378" t="s">
        <v>217</v>
      </c>
      <c r="AK4" s="379"/>
      <c r="AL4" s="402" t="s">
        <v>216</v>
      </c>
      <c r="AM4" s="403"/>
      <c r="AN4" s="403"/>
      <c r="AO4" s="404"/>
      <c r="AP4" s="382" t="s">
        <v>215</v>
      </c>
      <c r="AQ4" s="383"/>
      <c r="AR4" s="386" t="s">
        <v>214</v>
      </c>
      <c r="AS4" s="387"/>
      <c r="AT4" s="388"/>
      <c r="AU4" s="4"/>
      <c r="AV4" s="4"/>
      <c r="AW4" s="4"/>
      <c r="AX4" s="4"/>
      <c r="AY4" s="4"/>
      <c r="AZ4" s="4"/>
      <c r="BA4" s="4"/>
      <c r="BB4" s="4"/>
      <c r="BC4" s="4"/>
    </row>
    <row r="5" spans="1:66" ht="51" customHeight="1" thickBot="1" x14ac:dyDescent="0.35">
      <c r="A5" s="392" t="s">
        <v>339</v>
      </c>
      <c r="B5" s="363" t="s">
        <v>194</v>
      </c>
      <c r="C5" s="363" t="s">
        <v>332</v>
      </c>
      <c r="D5" s="394" t="s">
        <v>331</v>
      </c>
      <c r="E5" s="395"/>
      <c r="F5" s="367" t="s">
        <v>213</v>
      </c>
      <c r="G5" s="363" t="s">
        <v>322</v>
      </c>
      <c r="H5" s="363" t="s">
        <v>330</v>
      </c>
      <c r="I5" s="363" t="s">
        <v>329</v>
      </c>
      <c r="J5" s="363" t="s">
        <v>4</v>
      </c>
      <c r="K5" s="363" t="s">
        <v>328</v>
      </c>
      <c r="L5" s="400" t="s">
        <v>80</v>
      </c>
      <c r="M5" s="363" t="s">
        <v>327</v>
      </c>
      <c r="N5" s="363" t="s">
        <v>4</v>
      </c>
      <c r="O5" s="363" t="s">
        <v>326</v>
      </c>
      <c r="P5" s="392" t="s">
        <v>10</v>
      </c>
      <c r="Q5" s="408" t="s">
        <v>325</v>
      </c>
      <c r="R5" s="408" t="s">
        <v>11</v>
      </c>
      <c r="S5" s="416" t="s">
        <v>7</v>
      </c>
      <c r="T5" s="417"/>
      <c r="U5" s="417"/>
      <c r="V5" s="417"/>
      <c r="W5" s="417"/>
      <c r="X5" s="418"/>
      <c r="Y5" s="419" t="s">
        <v>123</v>
      </c>
      <c r="Z5" s="421" t="s">
        <v>36</v>
      </c>
      <c r="AA5" s="421" t="s">
        <v>4</v>
      </c>
      <c r="AB5" s="421" t="s">
        <v>37</v>
      </c>
      <c r="AC5" s="421" t="s">
        <v>4</v>
      </c>
      <c r="AD5" s="421" t="s">
        <v>39</v>
      </c>
      <c r="AE5" s="392" t="s">
        <v>28</v>
      </c>
      <c r="AF5" s="352" t="s">
        <v>210</v>
      </c>
      <c r="AG5" s="352" t="s">
        <v>209</v>
      </c>
      <c r="AH5" s="352" t="s">
        <v>336</v>
      </c>
      <c r="AI5" s="367" t="s">
        <v>211</v>
      </c>
      <c r="AJ5" s="380"/>
      <c r="AK5" s="381"/>
      <c r="AL5" s="405"/>
      <c r="AM5" s="406"/>
      <c r="AN5" s="406"/>
      <c r="AO5" s="407"/>
      <c r="AP5" s="384"/>
      <c r="AQ5" s="385"/>
      <c r="AR5" s="389"/>
      <c r="AS5" s="390"/>
      <c r="AT5" s="391"/>
      <c r="AU5" s="4"/>
      <c r="AV5" s="4"/>
      <c r="AW5" s="4"/>
      <c r="AX5" s="4"/>
      <c r="AY5" s="4"/>
      <c r="AZ5" s="4"/>
      <c r="BA5" s="4"/>
      <c r="BB5" s="4"/>
      <c r="BC5" s="4"/>
    </row>
    <row r="6" spans="1:66" ht="28.5" customHeight="1" thickBot="1" x14ac:dyDescent="0.35">
      <c r="A6" s="393"/>
      <c r="B6" s="364"/>
      <c r="C6" s="364"/>
      <c r="D6" s="396"/>
      <c r="E6" s="397"/>
      <c r="F6" s="368"/>
      <c r="G6" s="364"/>
      <c r="H6" s="364"/>
      <c r="I6" s="364"/>
      <c r="J6" s="364"/>
      <c r="K6" s="364"/>
      <c r="L6" s="401"/>
      <c r="M6" s="364"/>
      <c r="N6" s="364"/>
      <c r="O6" s="364"/>
      <c r="P6" s="393"/>
      <c r="Q6" s="409"/>
      <c r="R6" s="409"/>
      <c r="S6" s="413" t="s">
        <v>12</v>
      </c>
      <c r="T6" s="413" t="s">
        <v>16</v>
      </c>
      <c r="U6" s="413" t="s">
        <v>27</v>
      </c>
      <c r="V6" s="413" t="s">
        <v>17</v>
      </c>
      <c r="W6" s="413" t="s">
        <v>20</v>
      </c>
      <c r="X6" s="415" t="s">
        <v>23</v>
      </c>
      <c r="Y6" s="420"/>
      <c r="Z6" s="422"/>
      <c r="AA6" s="422"/>
      <c r="AB6" s="422"/>
      <c r="AC6" s="422"/>
      <c r="AD6" s="422"/>
      <c r="AE6" s="393"/>
      <c r="AF6" s="353"/>
      <c r="AG6" s="353"/>
      <c r="AH6" s="353"/>
      <c r="AI6" s="368"/>
      <c r="AJ6" s="505" t="s">
        <v>210</v>
      </c>
      <c r="AK6" s="505" t="s">
        <v>209</v>
      </c>
      <c r="AL6" s="472" t="s">
        <v>207</v>
      </c>
      <c r="AM6" s="472" t="s">
        <v>337</v>
      </c>
      <c r="AN6" s="472" t="s">
        <v>338</v>
      </c>
      <c r="AO6" s="472" t="s">
        <v>205</v>
      </c>
      <c r="AP6" s="475" t="s">
        <v>208</v>
      </c>
      <c r="AQ6" s="475" t="s">
        <v>205</v>
      </c>
      <c r="AR6" s="365" t="s">
        <v>207</v>
      </c>
      <c r="AS6" s="365" t="s">
        <v>206</v>
      </c>
      <c r="AT6" s="365" t="s">
        <v>205</v>
      </c>
      <c r="AU6" s="4"/>
      <c r="AV6" s="4"/>
      <c r="AW6" s="4"/>
      <c r="AX6" s="4"/>
      <c r="AY6" s="4"/>
      <c r="AZ6" s="4"/>
      <c r="BA6" s="4"/>
      <c r="BB6" s="4"/>
      <c r="BC6" s="4"/>
    </row>
    <row r="7" spans="1:66" ht="21.75" customHeight="1" thickBot="1" x14ac:dyDescent="0.35">
      <c r="A7" s="393"/>
      <c r="B7" s="364"/>
      <c r="C7" s="364"/>
      <c r="D7" s="398"/>
      <c r="E7" s="399"/>
      <c r="F7" s="423"/>
      <c r="G7" s="364"/>
      <c r="H7" s="364"/>
      <c r="I7" s="364"/>
      <c r="J7" s="364"/>
      <c r="K7" s="364"/>
      <c r="L7" s="401"/>
      <c r="M7" s="364"/>
      <c r="N7" s="364"/>
      <c r="O7" s="364"/>
      <c r="P7" s="393"/>
      <c r="Q7" s="409"/>
      <c r="R7" s="409"/>
      <c r="S7" s="414"/>
      <c r="T7" s="414"/>
      <c r="U7" s="414"/>
      <c r="V7" s="414"/>
      <c r="W7" s="414"/>
      <c r="X7" s="415"/>
      <c r="Y7" s="420"/>
      <c r="Z7" s="422"/>
      <c r="AA7" s="422"/>
      <c r="AB7" s="422"/>
      <c r="AC7" s="422"/>
      <c r="AD7" s="422"/>
      <c r="AE7" s="393"/>
      <c r="AF7" s="353"/>
      <c r="AG7" s="353"/>
      <c r="AH7" s="353"/>
      <c r="AI7" s="367" t="s">
        <v>379</v>
      </c>
      <c r="AJ7" s="506"/>
      <c r="AK7" s="506"/>
      <c r="AL7" s="473"/>
      <c r="AM7" s="473"/>
      <c r="AN7" s="473"/>
      <c r="AO7" s="473"/>
      <c r="AP7" s="476"/>
      <c r="AQ7" s="476"/>
      <c r="AR7" s="366"/>
      <c r="AS7" s="366"/>
      <c r="AT7" s="366"/>
      <c r="AU7" s="4"/>
      <c r="AV7" s="4"/>
      <c r="AW7" s="4"/>
      <c r="AX7" s="4"/>
      <c r="AY7" s="4"/>
      <c r="AZ7" s="4"/>
      <c r="BA7" s="4"/>
      <c r="BB7" s="4"/>
      <c r="BC7" s="4"/>
      <c r="BD7" s="4"/>
      <c r="BE7" s="4"/>
      <c r="BF7" s="4"/>
      <c r="BG7" s="4"/>
      <c r="BH7" s="4"/>
      <c r="BI7" s="4"/>
      <c r="BJ7" s="4"/>
      <c r="BK7" s="4"/>
      <c r="BL7" s="4"/>
      <c r="BM7" s="4"/>
      <c r="BN7" s="4"/>
    </row>
    <row r="8" spans="1:66" s="20" customFormat="1" ht="62.25" customHeight="1" thickBot="1" x14ac:dyDescent="0.3">
      <c r="A8" s="393"/>
      <c r="B8" s="364"/>
      <c r="C8" s="364"/>
      <c r="D8" s="302" t="s">
        <v>324</v>
      </c>
      <c r="E8" s="302" t="s">
        <v>323</v>
      </c>
      <c r="F8" s="303" t="s">
        <v>204</v>
      </c>
      <c r="G8" s="364"/>
      <c r="H8" s="364"/>
      <c r="I8" s="364"/>
      <c r="J8" s="364"/>
      <c r="K8" s="364"/>
      <c r="L8" s="401"/>
      <c r="M8" s="364"/>
      <c r="N8" s="364"/>
      <c r="O8" s="364"/>
      <c r="P8" s="393"/>
      <c r="Q8" s="409"/>
      <c r="R8" s="409"/>
      <c r="S8" s="414"/>
      <c r="T8" s="414"/>
      <c r="U8" s="414"/>
      <c r="V8" s="414"/>
      <c r="W8" s="414"/>
      <c r="X8" s="415"/>
      <c r="Y8" s="420"/>
      <c r="Z8" s="422"/>
      <c r="AA8" s="422"/>
      <c r="AB8" s="422"/>
      <c r="AC8" s="422"/>
      <c r="AD8" s="422"/>
      <c r="AE8" s="393"/>
      <c r="AF8" s="353"/>
      <c r="AG8" s="353"/>
      <c r="AH8" s="353"/>
      <c r="AI8" s="368"/>
      <c r="AJ8" s="507"/>
      <c r="AK8" s="506"/>
      <c r="AL8" s="227" t="s">
        <v>203</v>
      </c>
      <c r="AM8" s="474"/>
      <c r="AN8" s="474"/>
      <c r="AO8" s="474"/>
      <c r="AP8" s="476"/>
      <c r="AQ8" s="476"/>
      <c r="AR8" s="366"/>
      <c r="AS8" s="366"/>
      <c r="AT8" s="366"/>
    </row>
    <row r="9" spans="1:66" s="153" customFormat="1" ht="48.75" customHeight="1" x14ac:dyDescent="0.25">
      <c r="A9" s="442">
        <v>1</v>
      </c>
      <c r="B9" s="410"/>
      <c r="C9" s="445"/>
      <c r="D9" s="433"/>
      <c r="E9" s="433"/>
      <c r="F9" s="448"/>
      <c r="G9" s="433"/>
      <c r="H9" s="436"/>
      <c r="I9" s="427" t="str">
        <f>IF(H9&lt;=0,"",IF(H9&lt;=2,"Muy Baja",IF(H9&lt;=24,"Baja",IF(H9&lt;=500,"Media",IF(H9&lt;=5000,"Alta","Muy Alta")))))</f>
        <v/>
      </c>
      <c r="J9" s="424" t="str">
        <f>IF(I9="","",IF(I9="Muy Baja",0.2,IF(I9="Baja",0.4,IF(I9="Media",0.6,IF(I9="Alta",0.8,IF(I9="Muy Alta",1,))))))</f>
        <v/>
      </c>
      <c r="K9" s="439"/>
      <c r="L9" s="424">
        <f>IF(NOT(ISERROR(MATCH(K9,'[1]Tabla Impacto'!$B$221:$B$223,0))),'[1]Tabla Impacto'!$F$223&amp;"Por favor no seleccionar los criterios de impacto(Afectación Económica o presupuestal y Pérdida Reputacional)",K9)</f>
        <v>0</v>
      </c>
      <c r="M9" s="427" t="str">
        <f>IF(OR(L9='[1]Tabla Impacto'!$C$11,L9='[1]Tabla Impacto'!$D$11),"Leve",IF(OR(L9='[1]Tabla Impacto'!$C$12,L9='[1]Tabla Impacto'!$D$12),"Menor",IF(OR(L9='[1]Tabla Impacto'!$C$13,L9='[1]Tabla Impacto'!$D$13),"Moderado",IF(OR(L9='[1]Tabla Impacto'!$C$14,L9='[1]Tabla Impacto'!$D$14),"Mayor",IF(OR(L9='[1]Tabla Impacto'!$C$15,L9='[1]Tabla Impacto'!$D$15),"Catastrófico","")))))</f>
        <v/>
      </c>
      <c r="N9" s="424" t="str">
        <f>IF(M9="","",IF(M9="Leve",0.2,IF(M9="Menor",0.4,IF(M9="Moderado",0.6,IF(M9="Mayor",0.8,IF(M9="Catastrófico",1,))))))</f>
        <v/>
      </c>
      <c r="O9" s="430" t="str">
        <f>IF(OR(AND(I9="Muy Baja",M9="Leve"),AND(I9="Muy Baja",M9="Menor"),AND(I9="Baja",M9="Leve")),"Bajo",IF(OR(AND(I9="Muy baja",M9="Moderado"),AND(I9="Baja",M9="Menor"),AND(I9="Baja",M9="Moderado"),AND(I9="Media",M9="Leve"),AND(I9="Media",M9="Menor"),AND(I9="Media",M9="Moderado"),AND(I9="Alta",M9="Leve"),AND(I9="Alta",M9="Menor")),"Moderado",IF(OR(AND(I9="Muy Baja",M9="Mayor"),AND(I9="Baja",M9="Mayor"),AND(I9="Media",M9="Mayor"),AND(I9="Alta",M9="Moderado"),AND(I9="Alta",M9="Mayor"),AND(I9="Muy Alta",M9="Leve"),AND(I9="Muy Alta",M9="Menor"),AND(I9="Muy Alta",M9="Moderado"),AND(I9="Muy Alta",M9="Mayor")),"Alto",IF(OR(AND(I9="Muy Baja",M9="Catastrófico"),AND(I9="Baja",M9="Catastrófico"),AND(I9="Media",M9="Catastrófico"),AND(I9="Alta",M9="Catastrófico"),AND(I9="Muy Alta",M9="Catastrófico")),"Extremo",""))))</f>
        <v/>
      </c>
      <c r="P9" s="156">
        <v>1</v>
      </c>
      <c r="Q9" s="157"/>
      <c r="R9" s="158" t="str">
        <f>IF(OR(S9="Preventivo",S9="Detectivo"),"Probabilidad",IF(S9="Correctivo","Impacto",""))</f>
        <v/>
      </c>
      <c r="S9" s="159"/>
      <c r="T9" s="159"/>
      <c r="U9" s="160" t="str">
        <f>IF(AND(S9="Preventivo",T9="Automático"),"50%",IF(AND(S9="Preventivo",T9="Manual"),"40%",IF(AND(S9="Detectivo",T9="Automático"),"40%",IF(AND(S9="Detectivo",T9="Manual"),"30%",IF(AND(S9="Correctivo",T9="Automático"),"35%",IF(AND(S9="Correctivo",T9="Manual"),"25%",""))))))</f>
        <v/>
      </c>
      <c r="V9" s="159"/>
      <c r="W9" s="159"/>
      <c r="X9" s="159"/>
      <c r="Y9" s="161" t="str">
        <f>IFERROR(IF(R9="Probabilidad",(J9-(+J9*U9)),IF(R9="Impacto",J9,"")),"")</f>
        <v/>
      </c>
      <c r="Z9" s="162" t="str">
        <f>IFERROR(IF(Y9="","",IF(Y9&lt;=0.2,"Muy Baja",IF(Y9&lt;=0.4,"Baja",IF(Y9&lt;=0.6,"Media",IF(Y9&lt;=0.8,"Alta","Muy Alta"))))),"")</f>
        <v/>
      </c>
      <c r="AA9" s="160" t="str">
        <f>+Y9</f>
        <v/>
      </c>
      <c r="AB9" s="162" t="str">
        <f>IFERROR(IF(AC9="","",IF(AC9&lt;=0.2,"Leve",IF(AC9&lt;=0.4,"Menor",IF(AC9&lt;=0.6,"Moderado",IF(AC9&lt;=0.8,"Mayor","Catastrófico"))))),"")</f>
        <v/>
      </c>
      <c r="AC9" s="160" t="str">
        <f>IFERROR(IF(R9="Impacto",(N9-(+N9*U9)),IF(R9="Probabilidad",N9,"")),"")</f>
        <v/>
      </c>
      <c r="AD9" s="163" t="str">
        <f>IFERROR(IF(OR(AND(Z9="Muy Baja",AB9="Leve"),AND(Z9="Muy Baja",AB9="Menor"),AND(Z9="Baja",AB9="Leve")),"Bajo",IF(OR(AND(Z9="Muy baja",AB9="Moderado"),AND(Z9="Baja",AB9="Menor"),AND(Z9="Baja",AB9="Moderado"),AND(Z9="Media",AB9="Leve"),AND(Z9="Media",AB9="Menor"),AND(Z9="Media",AB9="Moderado"),AND(Z9="Alta",AB9="Leve"),AND(Z9="Alta",AB9="Menor")),"Moderado",IF(OR(AND(Z9="Muy Baja",AB9="Mayor"),AND(Z9="Baja",AB9="Mayor"),AND(Z9="Media",AB9="Mayor"),AND(Z9="Alta",AB9="Moderado"),AND(Z9="Alta",AB9="Mayor"),AND(Z9="Muy Alta",AB9="Leve"),AND(Z9="Muy Alta",AB9="Menor"),AND(Z9="Muy Alta",AB9="Moderado"),AND(Z9="Muy Alta",AB9="Mayor")),"Alto",IF(OR(AND(Z9="Muy Baja",AB9="Catastrófico"),AND(Z9="Baja",AB9="Catastrófico"),AND(Z9="Media",AB9="Catastrófico"),AND(Z9="Alta",AB9="Catastrófico"),AND(Z9="Muy Alta",AB9="Catastrófico")),"Extremo","")))),"")</f>
        <v/>
      </c>
      <c r="AE9" s="468"/>
      <c r="AF9" s="164"/>
      <c r="AG9" s="165"/>
      <c r="AH9" s="166"/>
      <c r="AI9" s="166"/>
      <c r="AJ9" s="445"/>
      <c r="AK9" s="445"/>
      <c r="AL9" s="445"/>
      <c r="AM9" s="166"/>
      <c r="AN9" s="350"/>
      <c r="AO9" s="445"/>
      <c r="AP9" s="445"/>
      <c r="AQ9" s="477"/>
      <c r="AR9" s="445"/>
      <c r="AS9" s="445"/>
      <c r="AT9" s="478"/>
      <c r="AU9" s="154"/>
      <c r="AV9" s="154"/>
      <c r="AW9" s="154"/>
      <c r="AX9" s="154"/>
      <c r="AY9" s="154"/>
      <c r="AZ9" s="154"/>
      <c r="BA9" s="154"/>
      <c r="BB9" s="154"/>
      <c r="BC9" s="154"/>
      <c r="BD9" s="154"/>
      <c r="BE9" s="154"/>
      <c r="BF9" s="154"/>
      <c r="BG9" s="154"/>
      <c r="BH9" s="154"/>
      <c r="BI9" s="154"/>
      <c r="BJ9" s="154"/>
      <c r="BK9" s="154"/>
    </row>
    <row r="10" spans="1:66" s="153" customFormat="1" ht="48.75" customHeight="1" x14ac:dyDescent="0.25">
      <c r="A10" s="443"/>
      <c r="B10" s="411"/>
      <c r="C10" s="446"/>
      <c r="D10" s="434"/>
      <c r="E10" s="434"/>
      <c r="F10" s="449"/>
      <c r="G10" s="434"/>
      <c r="H10" s="437"/>
      <c r="I10" s="428"/>
      <c r="J10" s="425"/>
      <c r="K10" s="440"/>
      <c r="L10" s="425">
        <f>IF(NOT(ISERROR(MATCH(K10,_xlfn.ANCHORARRAY(F21),0))),J23&amp;"Por favor no seleccionar los criterios de impacto",K10)</f>
        <v>0</v>
      </c>
      <c r="M10" s="428"/>
      <c r="N10" s="425"/>
      <c r="O10" s="431"/>
      <c r="P10" s="135">
        <v>2</v>
      </c>
      <c r="Q10" s="115"/>
      <c r="R10" s="146" t="str">
        <f>IF(OR(S10="Preventivo",S10="Detectivo"),"Probabilidad",IF(S10="Correctivo","Impacto",""))</f>
        <v/>
      </c>
      <c r="S10" s="143"/>
      <c r="T10" s="143"/>
      <c r="U10" s="144" t="str">
        <f t="shared" ref="U10:U14" si="0">IF(AND(S10="Preventivo",T10="Automático"),"50%",IF(AND(S10="Preventivo",T10="Manual"),"40%",IF(AND(S10="Detectivo",T10="Automático"),"40%",IF(AND(S10="Detectivo",T10="Manual"),"30%",IF(AND(S10="Correctivo",T10="Automático"),"35%",IF(AND(S10="Correctivo",T10="Manual"),"25%",""))))))</f>
        <v/>
      </c>
      <c r="V10" s="143"/>
      <c r="W10" s="143"/>
      <c r="X10" s="143"/>
      <c r="Y10" s="145" t="str">
        <f>IFERROR(IF(AND(R9="Probabilidad",R10="Probabilidad"),(AA9-(+AA9*U10)),IF(R10="Probabilidad",(J9-(+J9*U10)),IF(R10="Impacto",AA9,""))),"")</f>
        <v/>
      </c>
      <c r="Z10" s="151" t="str">
        <f t="shared" ref="Z10:Z14" si="1">IFERROR(IF(Y10="","",IF(Y10&lt;=0.2,"Muy Baja",IF(Y10&lt;=0.4,"Baja",IF(Y10&lt;=0.6,"Media",IF(Y10&lt;=0.8,"Alta","Muy Alta"))))),"")</f>
        <v/>
      </c>
      <c r="AA10" s="144" t="str">
        <f t="shared" ref="AA10:AA14" si="2">+Y10</f>
        <v/>
      </c>
      <c r="AB10" s="151" t="str">
        <f t="shared" ref="AB10:AB14" si="3">IFERROR(IF(AC10="","",IF(AC10&lt;=0.2,"Leve",IF(AC10&lt;=0.4,"Menor",IF(AC10&lt;=0.6,"Moderado",IF(AC10&lt;=0.8,"Mayor","Catastrófico"))))),"")</f>
        <v/>
      </c>
      <c r="AC10" s="144" t="str">
        <f>IFERROR(IF(AND(R9="Impacto",R10="Impacto"),(AC9-(+AC9*U10)),IF(R10="Impacto",($N$9-(+$N$9*U10)),IF(R10="Probabilidad",AC9,""))),"")</f>
        <v/>
      </c>
      <c r="AD10" s="152" t="str">
        <f t="shared" ref="AD10:AD14" si="4">IFERROR(IF(OR(AND(Z10="Muy Baja",AB10="Leve"),AND(Z10="Muy Baja",AB10="Menor"),AND(Z10="Baja",AB10="Leve")),"Bajo",IF(OR(AND(Z10="Muy baja",AB10="Moderado"),AND(Z10="Baja",AB10="Menor"),AND(Z10="Baja",AB10="Moderado"),AND(Z10="Media",AB10="Leve"),AND(Z10="Media",AB10="Menor"),AND(Z10="Media",AB10="Moderado"),AND(Z10="Alta",AB10="Leve"),AND(Z10="Alta",AB10="Menor")),"Moderado",IF(OR(AND(Z10="Muy Baja",AB10="Mayor"),AND(Z10="Baja",AB10="Mayor"),AND(Z10="Media",AB10="Mayor"),AND(Z10="Alta",AB10="Moderado"),AND(Z10="Alta",AB10="Mayor"),AND(Z10="Muy Alta",AB10="Leve"),AND(Z10="Muy Alta",AB10="Menor"),AND(Z10="Muy Alta",AB10="Moderado"),AND(Z10="Muy Alta",AB10="Mayor")),"Alto",IF(OR(AND(Z10="Muy Baja",AB10="Catastrófico"),AND(Z10="Baja",AB10="Catastrófico"),AND(Z10="Media",AB10="Catastrófico"),AND(Z10="Alta",AB10="Catastrófico"),AND(Z10="Muy Alta",AB10="Catastrófico")),"Extremo","")))),"")</f>
        <v/>
      </c>
      <c r="AE10" s="469"/>
      <c r="AF10" s="148"/>
      <c r="AG10" s="147"/>
      <c r="AH10" s="142"/>
      <c r="AI10" s="142"/>
      <c r="AJ10" s="446"/>
      <c r="AK10" s="446"/>
      <c r="AL10" s="446"/>
      <c r="AM10" s="142"/>
      <c r="AN10" s="147"/>
      <c r="AO10" s="446"/>
      <c r="AP10" s="446"/>
      <c r="AQ10" s="446"/>
      <c r="AR10" s="446"/>
      <c r="AS10" s="446"/>
      <c r="AT10" s="479"/>
      <c r="AU10" s="154"/>
      <c r="AV10" s="154"/>
      <c r="AW10" s="154"/>
      <c r="AX10" s="154"/>
      <c r="AY10" s="154"/>
      <c r="AZ10" s="154"/>
      <c r="BA10" s="154"/>
      <c r="BB10" s="154"/>
      <c r="BC10" s="154"/>
      <c r="BD10" s="154"/>
      <c r="BE10" s="154"/>
      <c r="BF10" s="154"/>
      <c r="BG10" s="154"/>
      <c r="BH10" s="154"/>
      <c r="BI10" s="154"/>
      <c r="BJ10" s="154"/>
      <c r="BK10" s="154"/>
    </row>
    <row r="11" spans="1:66" s="153" customFormat="1" ht="48.75" customHeight="1" x14ac:dyDescent="0.25">
      <c r="A11" s="443"/>
      <c r="B11" s="411"/>
      <c r="C11" s="446"/>
      <c r="D11" s="434"/>
      <c r="E11" s="434"/>
      <c r="F11" s="449"/>
      <c r="G11" s="434"/>
      <c r="H11" s="437"/>
      <c r="I11" s="428"/>
      <c r="J11" s="425"/>
      <c r="K11" s="440"/>
      <c r="L11" s="425">
        <f>IF(NOT(ISERROR(MATCH(K11,_xlfn.ANCHORARRAY(F22),0))),J24&amp;"Por favor no seleccionar los criterios de impacto",K11)</f>
        <v>0</v>
      </c>
      <c r="M11" s="428"/>
      <c r="N11" s="425"/>
      <c r="O11" s="431"/>
      <c r="P11" s="135">
        <v>3</v>
      </c>
      <c r="Q11" s="149"/>
      <c r="R11" s="146" t="str">
        <f>IF(OR(S11="Preventivo",S11="Detectivo"),"Probabilidad",IF(S11="Correctivo","Impacto",""))</f>
        <v/>
      </c>
      <c r="S11" s="143"/>
      <c r="T11" s="143"/>
      <c r="U11" s="144" t="str">
        <f t="shared" si="0"/>
        <v/>
      </c>
      <c r="V11" s="143"/>
      <c r="W11" s="143"/>
      <c r="X11" s="143"/>
      <c r="Y11" s="145" t="str">
        <f>IFERROR(IF(AND(R10="Probabilidad",R11="Probabilidad"),(AA10-(+AA10*U11)),IF(AND(R10="Impacto",R11="Probabilidad"),(AA9-(+AA9*U11)),IF(R11="Impacto",AA10,""))),"")</f>
        <v/>
      </c>
      <c r="Z11" s="151" t="str">
        <f t="shared" si="1"/>
        <v/>
      </c>
      <c r="AA11" s="144" t="str">
        <f t="shared" si="2"/>
        <v/>
      </c>
      <c r="AB11" s="151" t="str">
        <f t="shared" si="3"/>
        <v/>
      </c>
      <c r="AC11" s="144" t="str">
        <f>IFERROR(IF(AND(R10="Impacto",R11="Impacto"),(AC10-(+AC10*U11)),IF(AND(R10="Probabilidad",R11="Impacto"),(AC9-(+AC9*U11)),IF(R11="Probabilidad",AC10,""))),"")</f>
        <v/>
      </c>
      <c r="AD11" s="152" t="str">
        <f t="shared" si="4"/>
        <v/>
      </c>
      <c r="AE11" s="469"/>
      <c r="AF11" s="148"/>
      <c r="AG11" s="147"/>
      <c r="AH11" s="142"/>
      <c r="AI11" s="142"/>
      <c r="AJ11" s="446"/>
      <c r="AK11" s="446"/>
      <c r="AL11" s="446"/>
      <c r="AM11" s="142"/>
      <c r="AN11" s="147"/>
      <c r="AO11" s="446"/>
      <c r="AP11" s="446"/>
      <c r="AQ11" s="446"/>
      <c r="AR11" s="446"/>
      <c r="AS11" s="446"/>
      <c r="AT11" s="479"/>
      <c r="AU11" s="154"/>
      <c r="AV11" s="154"/>
      <c r="AW11" s="154"/>
      <c r="AX11" s="154"/>
      <c r="AY11" s="154"/>
      <c r="AZ11" s="154"/>
      <c r="BA11" s="154"/>
      <c r="BB11" s="154"/>
      <c r="BC11" s="154"/>
      <c r="BD11" s="154"/>
      <c r="BE11" s="154"/>
      <c r="BF11" s="154"/>
      <c r="BG11" s="154"/>
      <c r="BH11" s="154"/>
      <c r="BI11" s="154"/>
      <c r="BJ11" s="154"/>
      <c r="BK11" s="154"/>
    </row>
    <row r="12" spans="1:66" s="153" customFormat="1" ht="48.75" customHeight="1" x14ac:dyDescent="0.25">
      <c r="A12" s="443"/>
      <c r="B12" s="411"/>
      <c r="C12" s="446"/>
      <c r="D12" s="434"/>
      <c r="E12" s="434"/>
      <c r="F12" s="449"/>
      <c r="G12" s="434"/>
      <c r="H12" s="437"/>
      <c r="I12" s="428"/>
      <c r="J12" s="425"/>
      <c r="K12" s="440"/>
      <c r="L12" s="425">
        <f>IF(NOT(ISERROR(MATCH(K12,_xlfn.ANCHORARRAY(F23),0))),J25&amp;"Por favor no seleccionar los criterios de impacto",K12)</f>
        <v>0</v>
      </c>
      <c r="M12" s="428"/>
      <c r="N12" s="425"/>
      <c r="O12" s="431"/>
      <c r="P12" s="135">
        <v>4</v>
      </c>
      <c r="Q12" s="115"/>
      <c r="R12" s="146" t="str">
        <f t="shared" ref="R12:R14" si="5">IF(OR(S12="Preventivo",S12="Detectivo"),"Probabilidad",IF(S12="Correctivo","Impacto",""))</f>
        <v/>
      </c>
      <c r="S12" s="143"/>
      <c r="T12" s="143"/>
      <c r="U12" s="144" t="str">
        <f t="shared" si="0"/>
        <v/>
      </c>
      <c r="V12" s="143"/>
      <c r="W12" s="143"/>
      <c r="X12" s="143"/>
      <c r="Y12" s="145" t="str">
        <f t="shared" ref="Y12:Y14" si="6">IFERROR(IF(AND(R11="Probabilidad",R12="Probabilidad"),(AA11-(+AA11*U12)),IF(AND(R11="Impacto",R12="Probabilidad"),(AA10-(+AA10*U12)),IF(R12="Impacto",AA11,""))),"")</f>
        <v/>
      </c>
      <c r="Z12" s="151" t="str">
        <f t="shared" si="1"/>
        <v/>
      </c>
      <c r="AA12" s="144" t="str">
        <f t="shared" si="2"/>
        <v/>
      </c>
      <c r="AB12" s="151" t="str">
        <f t="shared" si="3"/>
        <v/>
      </c>
      <c r="AC12" s="144" t="str">
        <f t="shared" ref="AC12:AC14" si="7">IFERROR(IF(AND(R11="Impacto",R12="Impacto"),(AC11-(+AC11*U12)),IF(AND(R11="Probabilidad",R12="Impacto"),(AC10-(+AC10*U12)),IF(R12="Probabilidad",AC11,""))),"")</f>
        <v/>
      </c>
      <c r="AD12" s="152" t="str">
        <f>IFERROR(IF(OR(AND(Z12="Muy Baja",AB12="Leve"),AND(Z12="Muy Baja",AB12="Menor"),AND(Z12="Baja",AB12="Leve")),"Bajo",IF(OR(AND(Z12="Muy baja",AB12="Moderado"),AND(Z12="Baja",AB12="Menor"),AND(Z12="Baja",AB12="Moderado"),AND(Z12="Media",AB12="Leve"),AND(Z12="Media",AB12="Menor"),AND(Z12="Media",AB12="Moderado"),AND(Z12="Alta",AB12="Leve"),AND(Z12="Alta",AB12="Menor")),"Moderado",IF(OR(AND(Z12="Muy Baja",AB12="Mayor"),AND(Z12="Baja",AB12="Mayor"),AND(Z12="Media",AB12="Mayor"),AND(Z12="Alta",AB12="Moderado"),AND(Z12="Alta",AB12="Mayor"),AND(Z12="Muy Alta",AB12="Leve"),AND(Z12="Muy Alta",AB12="Menor"),AND(Z12="Muy Alta",AB12="Moderado"),AND(Z12="Muy Alta",AB12="Mayor")),"Alto",IF(OR(AND(Z12="Muy Baja",AB12="Catastrófico"),AND(Z12="Baja",AB12="Catastrófico"),AND(Z12="Media",AB12="Catastrófico"),AND(Z12="Alta",AB12="Catastrófico"),AND(Z12="Muy Alta",AB12="Catastrófico")),"Extremo","")))),"")</f>
        <v/>
      </c>
      <c r="AE12" s="469"/>
      <c r="AF12" s="148"/>
      <c r="AG12" s="147"/>
      <c r="AH12" s="142"/>
      <c r="AI12" s="142"/>
      <c r="AJ12" s="446"/>
      <c r="AK12" s="446"/>
      <c r="AL12" s="446"/>
      <c r="AM12" s="142"/>
      <c r="AN12" s="147"/>
      <c r="AO12" s="446"/>
      <c r="AP12" s="446"/>
      <c r="AQ12" s="446"/>
      <c r="AR12" s="446"/>
      <c r="AS12" s="446"/>
      <c r="AT12" s="479"/>
      <c r="AU12" s="154"/>
      <c r="AV12" s="154"/>
      <c r="AW12" s="154"/>
      <c r="AX12" s="154"/>
      <c r="AY12" s="154"/>
      <c r="AZ12" s="154"/>
      <c r="BA12" s="154"/>
      <c r="BB12" s="154"/>
      <c r="BC12" s="154"/>
      <c r="BD12" s="154"/>
      <c r="BE12" s="154"/>
      <c r="BF12" s="154"/>
      <c r="BG12" s="154"/>
      <c r="BH12" s="154"/>
      <c r="BI12" s="154"/>
      <c r="BJ12" s="154"/>
      <c r="BK12" s="154"/>
    </row>
    <row r="13" spans="1:66" s="153" customFormat="1" ht="48.75" customHeight="1" x14ac:dyDescent="0.25">
      <c r="A13" s="443"/>
      <c r="B13" s="411"/>
      <c r="C13" s="446"/>
      <c r="D13" s="434"/>
      <c r="E13" s="434"/>
      <c r="F13" s="449"/>
      <c r="G13" s="434"/>
      <c r="H13" s="437"/>
      <c r="I13" s="428"/>
      <c r="J13" s="425"/>
      <c r="K13" s="440"/>
      <c r="L13" s="425">
        <f>IF(NOT(ISERROR(MATCH(K13,_xlfn.ANCHORARRAY(F24),0))),J26&amp;"Por favor no seleccionar los criterios de impacto",K13)</f>
        <v>0</v>
      </c>
      <c r="M13" s="428"/>
      <c r="N13" s="425"/>
      <c r="O13" s="431"/>
      <c r="P13" s="135">
        <v>5</v>
      </c>
      <c r="Q13" s="115"/>
      <c r="R13" s="146" t="str">
        <f t="shared" si="5"/>
        <v/>
      </c>
      <c r="S13" s="143"/>
      <c r="T13" s="143"/>
      <c r="U13" s="144" t="str">
        <f t="shared" si="0"/>
        <v/>
      </c>
      <c r="V13" s="143"/>
      <c r="W13" s="143"/>
      <c r="X13" s="143"/>
      <c r="Y13" s="145" t="str">
        <f t="shared" si="6"/>
        <v/>
      </c>
      <c r="Z13" s="151" t="str">
        <f t="shared" si="1"/>
        <v/>
      </c>
      <c r="AA13" s="144" t="str">
        <f t="shared" si="2"/>
        <v/>
      </c>
      <c r="AB13" s="151" t="str">
        <f t="shared" si="3"/>
        <v/>
      </c>
      <c r="AC13" s="144" t="str">
        <f t="shared" si="7"/>
        <v/>
      </c>
      <c r="AD13" s="152" t="str">
        <f t="shared" si="4"/>
        <v/>
      </c>
      <c r="AE13" s="469"/>
      <c r="AF13" s="148"/>
      <c r="AG13" s="147"/>
      <c r="AH13" s="142"/>
      <c r="AI13" s="142"/>
      <c r="AJ13" s="446"/>
      <c r="AK13" s="446"/>
      <c r="AL13" s="446"/>
      <c r="AM13" s="142"/>
      <c r="AN13" s="147"/>
      <c r="AO13" s="446"/>
      <c r="AP13" s="446"/>
      <c r="AQ13" s="446"/>
      <c r="AR13" s="446"/>
      <c r="AS13" s="446"/>
      <c r="AT13" s="479"/>
      <c r="AU13" s="154"/>
      <c r="AV13" s="154"/>
      <c r="AW13" s="154"/>
      <c r="AX13" s="154"/>
      <c r="AY13" s="154"/>
      <c r="AZ13" s="154"/>
      <c r="BA13" s="154"/>
      <c r="BB13" s="154"/>
      <c r="BC13" s="154"/>
      <c r="BD13" s="154"/>
      <c r="BE13" s="154"/>
      <c r="BF13" s="154"/>
      <c r="BG13" s="154"/>
      <c r="BH13" s="154"/>
      <c r="BI13" s="154"/>
      <c r="BJ13" s="154"/>
      <c r="BK13" s="154"/>
    </row>
    <row r="14" spans="1:66" s="153" customFormat="1" ht="48.75" customHeight="1" thickBot="1" x14ac:dyDescent="0.3">
      <c r="A14" s="444"/>
      <c r="B14" s="412"/>
      <c r="C14" s="447"/>
      <c r="D14" s="435"/>
      <c r="E14" s="435"/>
      <c r="F14" s="450"/>
      <c r="G14" s="435"/>
      <c r="H14" s="438"/>
      <c r="I14" s="429"/>
      <c r="J14" s="426"/>
      <c r="K14" s="441"/>
      <c r="L14" s="426">
        <f>IF(NOT(ISERROR(MATCH(K14,_xlfn.ANCHORARRAY(F25),0))),J27&amp;"Por favor no seleccionar los criterios de impacto",K14)</f>
        <v>0</v>
      </c>
      <c r="M14" s="429"/>
      <c r="N14" s="426"/>
      <c r="O14" s="432"/>
      <c r="P14" s="167">
        <v>6</v>
      </c>
      <c r="Q14" s="168"/>
      <c r="R14" s="169" t="str">
        <f t="shared" si="5"/>
        <v/>
      </c>
      <c r="S14" s="170"/>
      <c r="T14" s="170"/>
      <c r="U14" s="171" t="str">
        <f t="shared" si="0"/>
        <v/>
      </c>
      <c r="V14" s="170"/>
      <c r="W14" s="170"/>
      <c r="X14" s="170"/>
      <c r="Y14" s="172" t="str">
        <f t="shared" si="6"/>
        <v/>
      </c>
      <c r="Z14" s="173" t="str">
        <f t="shared" si="1"/>
        <v/>
      </c>
      <c r="AA14" s="171" t="str">
        <f t="shared" si="2"/>
        <v/>
      </c>
      <c r="AB14" s="173" t="str">
        <f t="shared" si="3"/>
        <v/>
      </c>
      <c r="AC14" s="171" t="str">
        <f t="shared" si="7"/>
        <v/>
      </c>
      <c r="AD14" s="174" t="str">
        <f t="shared" si="4"/>
        <v/>
      </c>
      <c r="AE14" s="470"/>
      <c r="AF14" s="175"/>
      <c r="AG14" s="176"/>
      <c r="AH14" s="177"/>
      <c r="AI14" s="177"/>
      <c r="AJ14" s="447"/>
      <c r="AK14" s="447"/>
      <c r="AL14" s="447"/>
      <c r="AM14" s="177"/>
      <c r="AN14" s="349"/>
      <c r="AO14" s="447"/>
      <c r="AP14" s="447"/>
      <c r="AQ14" s="447"/>
      <c r="AR14" s="447"/>
      <c r="AS14" s="447"/>
      <c r="AT14" s="480"/>
      <c r="AU14" s="154"/>
      <c r="AV14" s="154"/>
      <c r="AW14" s="154"/>
      <c r="AX14" s="154"/>
      <c r="AY14" s="154"/>
      <c r="AZ14" s="154"/>
      <c r="BA14" s="154"/>
      <c r="BB14" s="154"/>
      <c r="BC14" s="154"/>
      <c r="BD14" s="154"/>
      <c r="BE14" s="154"/>
      <c r="BF14" s="154"/>
      <c r="BG14" s="154"/>
      <c r="BH14" s="154"/>
      <c r="BI14" s="154"/>
      <c r="BJ14" s="154"/>
      <c r="BK14" s="154"/>
    </row>
    <row r="15" spans="1:66" s="153" customFormat="1" ht="48.75" customHeight="1" x14ac:dyDescent="0.25">
      <c r="A15" s="442">
        <v>2</v>
      </c>
      <c r="B15" s="410"/>
      <c r="C15" s="445"/>
      <c r="D15" s="433"/>
      <c r="E15" s="433"/>
      <c r="F15" s="448"/>
      <c r="G15" s="433"/>
      <c r="H15" s="436"/>
      <c r="I15" s="427" t="str">
        <f>IF(H15&lt;=0,"",IF(H15&lt;=2,"Muy Baja",IF(H15&lt;=24,"Baja",IF(H15&lt;=500,"Media",IF(H15&lt;=5000,"Alta","Muy Alta")))))</f>
        <v/>
      </c>
      <c r="J15" s="424" t="str">
        <f>IF(I15="","",IF(I15="Muy Baja",0.2,IF(I15="Baja",0.4,IF(I15="Media",0.6,IF(I15="Alta",0.8,IF(I15="Muy Alta",1,))))))</f>
        <v/>
      </c>
      <c r="K15" s="439"/>
      <c r="L15" s="424">
        <f>IF(NOT(ISERROR(MATCH(K15,'[1]Tabla Impacto'!$B$221:$B$223,0))),'[1]Tabla Impacto'!$F$223&amp;"Por favor no seleccionar los criterios de impacto(Afectación Económica o presupuestal y Pérdida Reputacional)",K15)</f>
        <v>0</v>
      </c>
      <c r="M15" s="427" t="str">
        <f>IF(OR(L15='[1]Tabla Impacto'!$C$11,L15='[1]Tabla Impacto'!$D$11),"Leve",IF(OR(L15='[1]Tabla Impacto'!$C$12,L15='[1]Tabla Impacto'!$D$12),"Menor",IF(OR(L15='[1]Tabla Impacto'!$C$13,L15='[1]Tabla Impacto'!$D$13),"Moderado",IF(OR(L15='[1]Tabla Impacto'!$C$14,L15='[1]Tabla Impacto'!$D$14),"Mayor",IF(OR(L15='[1]Tabla Impacto'!$C$15,L15='[1]Tabla Impacto'!$D$15),"Catastrófico","")))))</f>
        <v/>
      </c>
      <c r="N15" s="424" t="str">
        <f>IF(M15="","",IF(M15="Leve",0.2,IF(M15="Menor",0.4,IF(M15="Moderado",0.6,IF(M15="Mayor",0.8,IF(M15="Catastrófico",1,))))))</f>
        <v/>
      </c>
      <c r="O15" s="430" t="str">
        <f>IF(OR(AND(I15="Muy Baja",M15="Leve"),AND(I15="Muy Baja",M15="Menor"),AND(I15="Baja",M15="Leve")),"Bajo",IF(OR(AND(I15="Muy baja",M15="Moderado"),AND(I15="Baja",M15="Menor"),AND(I15="Baja",M15="Moderado"),AND(I15="Media",M15="Leve"),AND(I15="Media",M15="Menor"),AND(I15="Media",M15="Moderado"),AND(I15="Alta",M15="Leve"),AND(I15="Alta",M15="Menor")),"Moderado",IF(OR(AND(I15="Muy Baja",M15="Mayor"),AND(I15="Baja",M15="Mayor"),AND(I15="Media",M15="Mayor"),AND(I15="Alta",M15="Moderado"),AND(I15="Alta",M15="Mayor"),AND(I15="Muy Alta",M15="Leve"),AND(I15="Muy Alta",M15="Menor"),AND(I15="Muy Alta",M15="Moderado"),AND(I15="Muy Alta",M15="Mayor")),"Alto",IF(OR(AND(I15="Muy Baja",M15="Catastrófico"),AND(I15="Baja",M15="Catastrófico"),AND(I15="Media",M15="Catastrófico"),AND(I15="Alta",M15="Catastrófico"),AND(I15="Muy Alta",M15="Catastrófico")),"Extremo",""))))</f>
        <v/>
      </c>
      <c r="P15" s="156">
        <v>1</v>
      </c>
      <c r="Q15" s="157"/>
      <c r="R15" s="314" t="str">
        <f>IF(OR(S15="Preventivo",S15="Detectivo"),"Probabilidad",IF(S15="Correctivo","Impacto",""))</f>
        <v/>
      </c>
      <c r="S15" s="159"/>
      <c r="T15" s="159"/>
      <c r="U15" s="315" t="str">
        <f>IF(AND(S15="Preventivo",T15="Automático"),"50%",IF(AND(S15="Preventivo",T15="Manual"),"40%",IF(AND(S15="Detectivo",T15="Automático"),"40%",IF(AND(S15="Detectivo",T15="Manual"),"30%",IF(AND(S15="Correctivo",T15="Automático"),"35%",IF(AND(S15="Correctivo",T15="Manual"),"25%",""))))))</f>
        <v/>
      </c>
      <c r="V15" s="159"/>
      <c r="W15" s="159"/>
      <c r="X15" s="159"/>
      <c r="Y15" s="316" t="str">
        <f>IFERROR(IF(R15="Probabilidad",(J15-(+J15*U15)),IF(R15="Impacto",J15,"")),"")</f>
        <v/>
      </c>
      <c r="Z15" s="317" t="str">
        <f>IFERROR(IF(Y15="","",IF(Y15&lt;=0.2,"Muy Baja",IF(Y15&lt;=0.4,"Baja",IF(Y15&lt;=0.6,"Media",IF(Y15&lt;=0.8,"Alta","Muy Alta"))))),"")</f>
        <v/>
      </c>
      <c r="AA15" s="315" t="str">
        <f>+Y15</f>
        <v/>
      </c>
      <c r="AB15" s="317" t="str">
        <f>IFERROR(IF(AC15="","",IF(AC15&lt;=0.2,"Leve",IF(AC15&lt;=0.4,"Menor",IF(AC15&lt;=0.6,"Moderado",IF(AC15&lt;=0.8,"Mayor","Catastrófico"))))),"")</f>
        <v/>
      </c>
      <c r="AC15" s="315" t="str">
        <f>IFERROR(IF(R15="Impacto",(N15-(+N15*U15)),IF(R15="Probabilidad",N15,"")),"")</f>
        <v/>
      </c>
      <c r="AD15" s="318" t="str">
        <f>IFERROR(IF(OR(AND(Z15="Muy Baja",AB15="Leve"),AND(Z15="Muy Baja",AB15="Menor"),AND(Z15="Baja",AB15="Leve")),"Bajo",IF(OR(AND(Z15="Muy baja",AB15="Moderado"),AND(Z15="Baja",AB15="Menor"),AND(Z15="Baja",AB15="Moderado"),AND(Z15="Media",AB15="Leve"),AND(Z15="Media",AB15="Menor"),AND(Z15="Media",AB15="Moderado"),AND(Z15="Alta",AB15="Leve"),AND(Z15="Alta",AB15="Menor")),"Moderado",IF(OR(AND(Z15="Muy Baja",AB15="Mayor"),AND(Z15="Baja",AB15="Mayor"),AND(Z15="Media",AB15="Mayor"),AND(Z15="Alta",AB15="Moderado"),AND(Z15="Alta",AB15="Mayor"),AND(Z15="Muy Alta",AB15="Leve"),AND(Z15="Muy Alta",AB15="Menor"),AND(Z15="Muy Alta",AB15="Moderado"),AND(Z15="Muy Alta",AB15="Mayor")),"Alto",IF(OR(AND(Z15="Muy Baja",AB15="Catastrófico"),AND(Z15="Baja",AB15="Catastrófico"),AND(Z15="Media",AB15="Catastrófico"),AND(Z15="Alta",AB15="Catastrófico"),AND(Z15="Muy Alta",AB15="Catastrófico")),"Extremo","")))),"")</f>
        <v/>
      </c>
      <c r="AE15" s="468"/>
      <c r="AF15" s="164"/>
      <c r="AG15" s="165"/>
      <c r="AH15" s="166"/>
      <c r="AI15" s="166"/>
      <c r="AJ15" s="445"/>
      <c r="AK15" s="445"/>
      <c r="AL15" s="445"/>
      <c r="AM15" s="166"/>
      <c r="AN15" s="350"/>
      <c r="AO15" s="445"/>
      <c r="AP15" s="445"/>
      <c r="AQ15" s="477"/>
      <c r="AR15" s="445"/>
      <c r="AS15" s="445"/>
      <c r="AT15" s="478"/>
      <c r="AU15" s="154"/>
      <c r="AV15" s="154"/>
      <c r="AW15" s="154"/>
      <c r="AX15" s="154"/>
      <c r="AY15" s="154"/>
      <c r="AZ15" s="154"/>
      <c r="BA15" s="154"/>
      <c r="BB15" s="154"/>
      <c r="BC15" s="154"/>
      <c r="BD15" s="154"/>
      <c r="BE15" s="154"/>
      <c r="BF15" s="154"/>
      <c r="BG15" s="154"/>
      <c r="BH15" s="154"/>
      <c r="BI15" s="154"/>
      <c r="BJ15" s="154"/>
      <c r="BK15" s="154"/>
    </row>
    <row r="16" spans="1:66" s="153" customFormat="1" ht="48.75" customHeight="1" x14ac:dyDescent="0.25">
      <c r="A16" s="443"/>
      <c r="B16" s="411"/>
      <c r="C16" s="446"/>
      <c r="D16" s="434"/>
      <c r="E16" s="434"/>
      <c r="F16" s="449"/>
      <c r="G16" s="434"/>
      <c r="H16" s="437"/>
      <c r="I16" s="428"/>
      <c r="J16" s="425"/>
      <c r="K16" s="440"/>
      <c r="L16" s="425">
        <f>IF(NOT(ISERROR(MATCH(K16,_xlfn.ANCHORARRAY(F27),0))),J29&amp;"Por favor no seleccionar los criterios de impacto",K16)</f>
        <v>0</v>
      </c>
      <c r="M16" s="428"/>
      <c r="N16" s="425"/>
      <c r="O16" s="431"/>
      <c r="P16" s="135">
        <v>2</v>
      </c>
      <c r="Q16" s="115"/>
      <c r="R16" s="319" t="str">
        <f>IF(OR(S16="Preventivo",S16="Detectivo"),"Probabilidad",IF(S16="Correctivo","Impacto",""))</f>
        <v/>
      </c>
      <c r="S16" s="143"/>
      <c r="T16" s="143"/>
      <c r="U16" s="320" t="str">
        <f t="shared" ref="U16:U20" si="8">IF(AND(S16="Preventivo",T16="Automático"),"50%",IF(AND(S16="Preventivo",T16="Manual"),"40%",IF(AND(S16="Detectivo",T16="Automático"),"40%",IF(AND(S16="Detectivo",T16="Manual"),"30%",IF(AND(S16="Correctivo",T16="Automático"),"35%",IF(AND(S16="Correctivo",T16="Manual"),"25%",""))))))</f>
        <v/>
      </c>
      <c r="V16" s="143"/>
      <c r="W16" s="143"/>
      <c r="X16" s="143"/>
      <c r="Y16" s="321" t="str">
        <f>IFERROR(IF(AND(R15="Probabilidad",R16="Probabilidad"),(AA15-(+AA15*U16)),IF(R16="Probabilidad",(J15-(+J15*U16)),IF(R16="Impacto",AA15,""))),"")</f>
        <v/>
      </c>
      <c r="Z16" s="322" t="str">
        <f t="shared" ref="Z16:Z20" si="9">IFERROR(IF(Y16="","",IF(Y16&lt;=0.2,"Muy Baja",IF(Y16&lt;=0.4,"Baja",IF(Y16&lt;=0.6,"Media",IF(Y16&lt;=0.8,"Alta","Muy Alta"))))),"")</f>
        <v/>
      </c>
      <c r="AA16" s="320" t="str">
        <f t="shared" ref="AA16:AA20" si="10">+Y16</f>
        <v/>
      </c>
      <c r="AB16" s="322" t="str">
        <f t="shared" ref="AB16:AB20" si="11">IFERROR(IF(AC16="","",IF(AC16&lt;=0.2,"Leve",IF(AC16&lt;=0.4,"Menor",IF(AC16&lt;=0.6,"Moderado",IF(AC16&lt;=0.8,"Mayor","Catastrófico"))))),"")</f>
        <v/>
      </c>
      <c r="AC16" s="320" t="str">
        <f>IFERROR(IF(AND(R15="Impacto",R16="Impacto"),(AC15-(+AC15*U16)),IF(R16="Impacto",(N15-(+N15*U16)),IF(R16="Probabilidad",AC15,""))),"")</f>
        <v/>
      </c>
      <c r="AD16" s="323" t="str">
        <f t="shared" ref="AD16:AD17" si="12">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
      </c>
      <c r="AE16" s="469"/>
      <c r="AF16" s="148"/>
      <c r="AG16" s="147"/>
      <c r="AH16" s="142"/>
      <c r="AI16" s="142"/>
      <c r="AJ16" s="446"/>
      <c r="AK16" s="446"/>
      <c r="AL16" s="446"/>
      <c r="AM16" s="142"/>
      <c r="AN16" s="147"/>
      <c r="AO16" s="446"/>
      <c r="AP16" s="446"/>
      <c r="AQ16" s="446"/>
      <c r="AR16" s="446"/>
      <c r="AS16" s="446"/>
      <c r="AT16" s="479"/>
      <c r="AU16" s="154"/>
      <c r="AV16" s="154"/>
      <c r="AW16" s="154"/>
      <c r="AX16" s="154"/>
      <c r="AY16" s="154"/>
      <c r="AZ16" s="154"/>
      <c r="BA16" s="154"/>
      <c r="BB16" s="154"/>
      <c r="BC16" s="154"/>
      <c r="BD16" s="154"/>
      <c r="BE16" s="154"/>
      <c r="BF16" s="154"/>
      <c r="BG16" s="154"/>
      <c r="BH16" s="154"/>
      <c r="BI16" s="154"/>
      <c r="BJ16" s="154"/>
      <c r="BK16" s="154"/>
    </row>
    <row r="17" spans="1:63" s="153" customFormat="1" ht="48.75" customHeight="1" x14ac:dyDescent="0.25">
      <c r="A17" s="443"/>
      <c r="B17" s="411"/>
      <c r="C17" s="446"/>
      <c r="D17" s="434"/>
      <c r="E17" s="434"/>
      <c r="F17" s="449"/>
      <c r="G17" s="434"/>
      <c r="H17" s="437"/>
      <c r="I17" s="428"/>
      <c r="J17" s="425"/>
      <c r="K17" s="440"/>
      <c r="L17" s="425">
        <f>IF(NOT(ISERROR(MATCH(K17,_xlfn.ANCHORARRAY(F28),0))),J30&amp;"Por favor no seleccionar los criterios de impacto",K17)</f>
        <v>0</v>
      </c>
      <c r="M17" s="428"/>
      <c r="N17" s="425"/>
      <c r="O17" s="431"/>
      <c r="P17" s="135">
        <v>3</v>
      </c>
      <c r="Q17" s="324"/>
      <c r="R17" s="319" t="str">
        <f>IF(OR(S17="Preventivo",S17="Detectivo"),"Probabilidad",IF(S17="Correctivo","Impacto",""))</f>
        <v/>
      </c>
      <c r="S17" s="143"/>
      <c r="T17" s="143"/>
      <c r="U17" s="320" t="str">
        <f t="shared" si="8"/>
        <v/>
      </c>
      <c r="V17" s="143"/>
      <c r="W17" s="143"/>
      <c r="X17" s="143"/>
      <c r="Y17" s="321" t="str">
        <f>IFERROR(IF(AND(R16="Probabilidad",R17="Probabilidad"),(AA16-(+AA16*U17)),IF(AND(R16="Impacto",R17="Probabilidad"),(AA15-(+AA15*U17)),IF(R17="Impacto",AA16,""))),"")</f>
        <v/>
      </c>
      <c r="Z17" s="322" t="str">
        <f t="shared" si="9"/>
        <v/>
      </c>
      <c r="AA17" s="320" t="str">
        <f t="shared" si="10"/>
        <v/>
      </c>
      <c r="AB17" s="322" t="str">
        <f t="shared" si="11"/>
        <v/>
      </c>
      <c r="AC17" s="320" t="str">
        <f>IFERROR(IF(AND(R16="Impacto",R17="Impacto"),(AC16-(+AC16*U17)),IF(AND(R16="Probabilidad",R17="Impacto"),(AC15-(+AC15*U17)),IF(R17="Probabilidad",AC16,""))),"")</f>
        <v/>
      </c>
      <c r="AD17" s="323" t="str">
        <f t="shared" si="12"/>
        <v/>
      </c>
      <c r="AE17" s="469"/>
      <c r="AF17" s="148"/>
      <c r="AG17" s="147"/>
      <c r="AH17" s="142"/>
      <c r="AI17" s="142"/>
      <c r="AJ17" s="446"/>
      <c r="AK17" s="446"/>
      <c r="AL17" s="446"/>
      <c r="AM17" s="142"/>
      <c r="AN17" s="147"/>
      <c r="AO17" s="446"/>
      <c r="AP17" s="446"/>
      <c r="AQ17" s="446"/>
      <c r="AR17" s="446"/>
      <c r="AS17" s="446"/>
      <c r="AT17" s="479"/>
      <c r="AU17" s="154"/>
      <c r="AV17" s="154"/>
      <c r="AW17" s="154"/>
      <c r="AX17" s="154"/>
      <c r="AY17" s="154"/>
      <c r="AZ17" s="154"/>
      <c r="BA17" s="154"/>
      <c r="BB17" s="154"/>
      <c r="BC17" s="154"/>
      <c r="BD17" s="154"/>
      <c r="BE17" s="154"/>
      <c r="BF17" s="154"/>
      <c r="BG17" s="154"/>
      <c r="BH17" s="154"/>
      <c r="BI17" s="154"/>
      <c r="BJ17" s="154"/>
      <c r="BK17" s="154"/>
    </row>
    <row r="18" spans="1:63" s="153" customFormat="1" ht="48.75" customHeight="1" x14ac:dyDescent="0.25">
      <c r="A18" s="443"/>
      <c r="B18" s="411"/>
      <c r="C18" s="446"/>
      <c r="D18" s="434"/>
      <c r="E18" s="434"/>
      <c r="F18" s="449"/>
      <c r="G18" s="434"/>
      <c r="H18" s="437"/>
      <c r="I18" s="428"/>
      <c r="J18" s="425"/>
      <c r="K18" s="440"/>
      <c r="L18" s="425">
        <f>IF(NOT(ISERROR(MATCH(K18,_xlfn.ANCHORARRAY(F29),0))),J31&amp;"Por favor no seleccionar los criterios de impacto",K18)</f>
        <v>0</v>
      </c>
      <c r="M18" s="428"/>
      <c r="N18" s="425"/>
      <c r="O18" s="431"/>
      <c r="P18" s="135">
        <v>4</v>
      </c>
      <c r="Q18" s="115"/>
      <c r="R18" s="319" t="str">
        <f t="shared" ref="R18:R20" si="13">IF(OR(S18="Preventivo",S18="Detectivo"),"Probabilidad",IF(S18="Correctivo","Impacto",""))</f>
        <v/>
      </c>
      <c r="S18" s="143"/>
      <c r="T18" s="143"/>
      <c r="U18" s="320" t="str">
        <f t="shared" si="8"/>
        <v/>
      </c>
      <c r="V18" s="143"/>
      <c r="W18" s="143"/>
      <c r="X18" s="143"/>
      <c r="Y18" s="321" t="str">
        <f t="shared" ref="Y18:Y20" si="14">IFERROR(IF(AND(R17="Probabilidad",R18="Probabilidad"),(AA17-(+AA17*U18)),IF(AND(R17="Impacto",R18="Probabilidad"),(AA16-(+AA16*U18)),IF(R18="Impacto",AA17,""))),"")</f>
        <v/>
      </c>
      <c r="Z18" s="322" t="str">
        <f t="shared" si="9"/>
        <v/>
      </c>
      <c r="AA18" s="320" t="str">
        <f t="shared" si="10"/>
        <v/>
      </c>
      <c r="AB18" s="322" t="str">
        <f t="shared" si="11"/>
        <v/>
      </c>
      <c r="AC18" s="320" t="str">
        <f t="shared" ref="AC18:AC20" si="15">IFERROR(IF(AND(R17="Impacto",R18="Impacto"),(AC17-(+AC17*U18)),IF(AND(R17="Probabilidad",R18="Impacto"),(AC16-(+AC16*U18)),IF(R18="Probabilidad",AC17,""))),"")</f>
        <v/>
      </c>
      <c r="AD18" s="323" t="str">
        <f>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
      </c>
      <c r="AE18" s="469"/>
      <c r="AF18" s="148"/>
      <c r="AG18" s="147"/>
      <c r="AH18" s="142"/>
      <c r="AI18" s="142"/>
      <c r="AJ18" s="446"/>
      <c r="AK18" s="446"/>
      <c r="AL18" s="446"/>
      <c r="AM18" s="142"/>
      <c r="AN18" s="147"/>
      <c r="AO18" s="446"/>
      <c r="AP18" s="446"/>
      <c r="AQ18" s="446"/>
      <c r="AR18" s="446"/>
      <c r="AS18" s="446"/>
      <c r="AT18" s="479"/>
      <c r="AU18" s="154"/>
      <c r="AV18" s="154"/>
      <c r="AW18" s="154"/>
      <c r="AX18" s="154"/>
      <c r="AY18" s="154"/>
      <c r="AZ18" s="154"/>
      <c r="BA18" s="154"/>
      <c r="BB18" s="154"/>
      <c r="BC18" s="154"/>
      <c r="BD18" s="154"/>
      <c r="BE18" s="154"/>
      <c r="BF18" s="154"/>
      <c r="BG18" s="154"/>
      <c r="BH18" s="154"/>
      <c r="BI18" s="154"/>
      <c r="BJ18" s="154"/>
      <c r="BK18" s="154"/>
    </row>
    <row r="19" spans="1:63" s="153" customFormat="1" ht="48.75" customHeight="1" x14ac:dyDescent="0.25">
      <c r="A19" s="443"/>
      <c r="B19" s="411"/>
      <c r="C19" s="446"/>
      <c r="D19" s="434"/>
      <c r="E19" s="434"/>
      <c r="F19" s="449"/>
      <c r="G19" s="434"/>
      <c r="H19" s="437"/>
      <c r="I19" s="428"/>
      <c r="J19" s="425"/>
      <c r="K19" s="440"/>
      <c r="L19" s="425">
        <f>IF(NOT(ISERROR(MATCH(K19,_xlfn.ANCHORARRAY(F30),0))),J32&amp;"Por favor no seleccionar los criterios de impacto",K19)</f>
        <v>0</v>
      </c>
      <c r="M19" s="428"/>
      <c r="N19" s="425"/>
      <c r="O19" s="431"/>
      <c r="P19" s="135">
        <v>5</v>
      </c>
      <c r="Q19" s="115"/>
      <c r="R19" s="319" t="str">
        <f t="shared" si="13"/>
        <v/>
      </c>
      <c r="S19" s="143"/>
      <c r="T19" s="143"/>
      <c r="U19" s="320" t="str">
        <f t="shared" si="8"/>
        <v/>
      </c>
      <c r="V19" s="143"/>
      <c r="W19" s="143"/>
      <c r="X19" s="143"/>
      <c r="Y19" s="321" t="str">
        <f t="shared" si="14"/>
        <v/>
      </c>
      <c r="Z19" s="322" t="str">
        <f t="shared" si="9"/>
        <v/>
      </c>
      <c r="AA19" s="320" t="str">
        <f t="shared" si="10"/>
        <v/>
      </c>
      <c r="AB19" s="322" t="str">
        <f t="shared" si="11"/>
        <v/>
      </c>
      <c r="AC19" s="320" t="str">
        <f t="shared" si="15"/>
        <v/>
      </c>
      <c r="AD19" s="323" t="str">
        <f t="shared" ref="AD19:AD20" si="16">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469"/>
      <c r="AF19" s="148"/>
      <c r="AG19" s="147"/>
      <c r="AH19" s="142"/>
      <c r="AI19" s="142"/>
      <c r="AJ19" s="446"/>
      <c r="AK19" s="446"/>
      <c r="AL19" s="446"/>
      <c r="AM19" s="142"/>
      <c r="AN19" s="147"/>
      <c r="AO19" s="446"/>
      <c r="AP19" s="446"/>
      <c r="AQ19" s="446"/>
      <c r="AR19" s="446"/>
      <c r="AS19" s="446"/>
      <c r="AT19" s="479"/>
      <c r="AU19" s="154"/>
      <c r="AV19" s="154"/>
      <c r="AW19" s="154"/>
      <c r="AX19" s="154"/>
      <c r="AY19" s="154"/>
      <c r="AZ19" s="154"/>
      <c r="BA19" s="154"/>
      <c r="BB19" s="154"/>
      <c r="BC19" s="154"/>
      <c r="BD19" s="154"/>
      <c r="BE19" s="154"/>
      <c r="BF19" s="154"/>
      <c r="BG19" s="154"/>
      <c r="BH19" s="154"/>
      <c r="BI19" s="154"/>
      <c r="BJ19" s="154"/>
      <c r="BK19" s="154"/>
    </row>
    <row r="20" spans="1:63" s="153" customFormat="1" ht="48.75" customHeight="1" thickBot="1" x14ac:dyDescent="0.3">
      <c r="A20" s="444"/>
      <c r="B20" s="412"/>
      <c r="C20" s="447"/>
      <c r="D20" s="435"/>
      <c r="E20" s="435"/>
      <c r="F20" s="450"/>
      <c r="G20" s="435"/>
      <c r="H20" s="438"/>
      <c r="I20" s="429"/>
      <c r="J20" s="426"/>
      <c r="K20" s="441"/>
      <c r="L20" s="426">
        <f>IF(NOT(ISERROR(MATCH(K20,_xlfn.ANCHORARRAY(F31),0))),J33&amp;"Por favor no seleccionar los criterios de impacto",K20)</f>
        <v>0</v>
      </c>
      <c r="M20" s="429"/>
      <c r="N20" s="426"/>
      <c r="O20" s="432"/>
      <c r="P20" s="167">
        <v>6</v>
      </c>
      <c r="Q20" s="168"/>
      <c r="R20" s="325" t="str">
        <f t="shared" si="13"/>
        <v/>
      </c>
      <c r="S20" s="170"/>
      <c r="T20" s="170"/>
      <c r="U20" s="326" t="str">
        <f t="shared" si="8"/>
        <v/>
      </c>
      <c r="V20" s="170"/>
      <c r="W20" s="170"/>
      <c r="X20" s="170"/>
      <c r="Y20" s="327" t="str">
        <f t="shared" si="14"/>
        <v/>
      </c>
      <c r="Z20" s="328" t="str">
        <f t="shared" si="9"/>
        <v/>
      </c>
      <c r="AA20" s="326" t="str">
        <f t="shared" si="10"/>
        <v/>
      </c>
      <c r="AB20" s="328" t="str">
        <f t="shared" si="11"/>
        <v/>
      </c>
      <c r="AC20" s="326" t="str">
        <f t="shared" si="15"/>
        <v/>
      </c>
      <c r="AD20" s="329" t="str">
        <f t="shared" si="16"/>
        <v/>
      </c>
      <c r="AE20" s="470"/>
      <c r="AF20" s="175"/>
      <c r="AG20" s="176"/>
      <c r="AH20" s="177"/>
      <c r="AI20" s="177"/>
      <c r="AJ20" s="447"/>
      <c r="AK20" s="447"/>
      <c r="AL20" s="447"/>
      <c r="AM20" s="177"/>
      <c r="AN20" s="349"/>
      <c r="AO20" s="447"/>
      <c r="AP20" s="447"/>
      <c r="AQ20" s="447"/>
      <c r="AR20" s="447"/>
      <c r="AS20" s="447"/>
      <c r="AT20" s="480"/>
      <c r="AU20" s="154"/>
      <c r="AV20" s="154"/>
      <c r="AW20" s="154"/>
      <c r="AX20" s="154"/>
      <c r="AY20" s="154"/>
      <c r="AZ20" s="154"/>
      <c r="BA20" s="154"/>
      <c r="BB20" s="154"/>
      <c r="BC20" s="154"/>
      <c r="BD20" s="154"/>
      <c r="BE20" s="154"/>
      <c r="BF20" s="154"/>
      <c r="BG20" s="154"/>
      <c r="BH20" s="154"/>
      <c r="BI20" s="154"/>
      <c r="BJ20" s="154"/>
      <c r="BK20" s="154"/>
    </row>
    <row r="21" spans="1:63" s="153" customFormat="1" ht="48.75" customHeight="1" x14ac:dyDescent="0.25">
      <c r="A21" s="442">
        <v>3</v>
      </c>
      <c r="B21" s="410"/>
      <c r="C21" s="445"/>
      <c r="D21" s="433"/>
      <c r="E21" s="433"/>
      <c r="F21" s="448"/>
      <c r="G21" s="433"/>
      <c r="H21" s="436"/>
      <c r="I21" s="427" t="str">
        <f>IF(H21&lt;=0,"",IF(H21&lt;=2,"Muy Baja",IF(H21&lt;=24,"Baja",IF(H21&lt;=500,"Media",IF(H21&lt;=5000,"Alta","Muy Alta")))))</f>
        <v/>
      </c>
      <c r="J21" s="424" t="str">
        <f>IF(I21="","",IF(I21="Muy Baja",0.2,IF(I21="Baja",0.4,IF(I21="Media",0.6,IF(I21="Alta",0.8,IF(I21="Muy Alta",1,))))))</f>
        <v/>
      </c>
      <c r="K21" s="439"/>
      <c r="L21" s="424">
        <f>IF(NOT(ISERROR(MATCH(K21,'[1]Tabla Impacto'!$B$221:$B$223,0))),'[1]Tabla Impacto'!$F$223&amp;"Por favor no seleccionar los criterios de impacto(Afectación Económica o presupuestal y Pérdida Reputacional)",K21)</f>
        <v>0</v>
      </c>
      <c r="M21" s="427" t="str">
        <f>IF(OR(L21='[1]Tabla Impacto'!$C$11,L21='[1]Tabla Impacto'!$D$11),"Leve",IF(OR(L21='[1]Tabla Impacto'!$C$12,L21='[1]Tabla Impacto'!$D$12),"Menor",IF(OR(L21='[1]Tabla Impacto'!$C$13,L21='[1]Tabla Impacto'!$D$13),"Moderado",IF(OR(L21='[1]Tabla Impacto'!$C$14,L21='[1]Tabla Impacto'!$D$14),"Mayor",IF(OR(L21='[1]Tabla Impacto'!$C$15,L21='[1]Tabla Impacto'!$D$15),"Catastrófico","")))))</f>
        <v/>
      </c>
      <c r="N21" s="424" t="str">
        <f>IF(M21="","",IF(M21="Leve",0.2,IF(M21="Menor",0.4,IF(M21="Moderado",0.6,IF(M21="Mayor",0.8,IF(M21="Catastrófico",1,))))))</f>
        <v/>
      </c>
      <c r="O21" s="430" t="str">
        <f>IF(OR(AND(I21="Muy Baja",M21="Leve"),AND(I21="Muy Baja",M21="Menor"),AND(I21="Baja",M21="Leve")),"Bajo",IF(OR(AND(I21="Muy baja",M21="Moderado"),AND(I21="Baja",M21="Menor"),AND(I21="Baja",M21="Moderado"),AND(I21="Media",M21="Leve"),AND(I21="Media",M21="Menor"),AND(I21="Media",M21="Moderado"),AND(I21="Alta",M21="Leve"),AND(I21="Alta",M21="Menor")),"Moderado",IF(OR(AND(I21="Muy Baja",M21="Mayor"),AND(I21="Baja",M21="Mayor"),AND(I21="Media",M21="Mayor"),AND(I21="Alta",M21="Moderado"),AND(I21="Alta",M21="Mayor"),AND(I21="Muy Alta",M21="Leve"),AND(I21="Muy Alta",M21="Menor"),AND(I21="Muy Alta",M21="Moderado"),AND(I21="Muy Alta",M21="Mayor")),"Alto",IF(OR(AND(I21="Muy Baja",M21="Catastrófico"),AND(I21="Baja",M21="Catastrófico"),AND(I21="Media",M21="Catastrófico"),AND(I21="Alta",M21="Catastrófico"),AND(I21="Muy Alta",M21="Catastrófico")),"Extremo",""))))</f>
        <v/>
      </c>
      <c r="P21" s="156">
        <v>1</v>
      </c>
      <c r="Q21" s="157"/>
      <c r="R21" s="314" t="str">
        <f>IF(OR(S21="Preventivo",S21="Detectivo"),"Probabilidad",IF(S21="Correctivo","Impacto",""))</f>
        <v/>
      </c>
      <c r="S21" s="159"/>
      <c r="T21" s="159"/>
      <c r="U21" s="315" t="str">
        <f>IF(AND(S21="Preventivo",T21="Automático"),"50%",IF(AND(S21="Preventivo",T21="Manual"),"40%",IF(AND(S21="Detectivo",T21="Automático"),"40%",IF(AND(S21="Detectivo",T21="Manual"),"30%",IF(AND(S21="Correctivo",T21="Automático"),"35%",IF(AND(S21="Correctivo",T21="Manual"),"25%",""))))))</f>
        <v/>
      </c>
      <c r="V21" s="159"/>
      <c r="W21" s="159"/>
      <c r="X21" s="159"/>
      <c r="Y21" s="316" t="str">
        <f>IFERROR(IF(R21="Probabilidad",(J21-(+J21*U21)),IF(R21="Impacto",J21,"")),"")</f>
        <v/>
      </c>
      <c r="Z21" s="317" t="str">
        <f>IFERROR(IF(Y21="","",IF(Y21&lt;=0.2,"Muy Baja",IF(Y21&lt;=0.4,"Baja",IF(Y21&lt;=0.6,"Media",IF(Y21&lt;=0.8,"Alta","Muy Alta"))))),"")</f>
        <v/>
      </c>
      <c r="AA21" s="315" t="str">
        <f>+Y21</f>
        <v/>
      </c>
      <c r="AB21" s="317" t="str">
        <f>IFERROR(IF(AC21="","",IF(AC21&lt;=0.2,"Leve",IF(AC21&lt;=0.4,"Menor",IF(AC21&lt;=0.6,"Moderado",IF(AC21&lt;=0.8,"Mayor","Catastrófico"))))),"")</f>
        <v/>
      </c>
      <c r="AC21" s="315" t="str">
        <f>IFERROR(IF(R21="Impacto",(N21-(+N21*U21)),IF(R21="Probabilidad",N21,"")),"")</f>
        <v/>
      </c>
      <c r="AD21" s="318" t="str">
        <f>IFERROR(IF(OR(AND(Z21="Muy Baja",AB21="Leve"),AND(Z21="Muy Baja",AB21="Menor"),AND(Z21="Baja",AB21="Leve")),"Bajo",IF(OR(AND(Z21="Muy baja",AB21="Moderado"),AND(Z21="Baja",AB21="Menor"),AND(Z21="Baja",AB21="Moderado"),AND(Z21="Media",AB21="Leve"),AND(Z21="Media",AB21="Menor"),AND(Z21="Media",AB21="Moderado"),AND(Z21="Alta",AB21="Leve"),AND(Z21="Alta",AB21="Menor")),"Moderado",IF(OR(AND(Z21="Muy Baja",AB21="Mayor"),AND(Z21="Baja",AB21="Mayor"),AND(Z21="Media",AB21="Mayor"),AND(Z21="Alta",AB21="Moderado"),AND(Z21="Alta",AB21="Mayor"),AND(Z21="Muy Alta",AB21="Leve"),AND(Z21="Muy Alta",AB21="Menor"),AND(Z21="Muy Alta",AB21="Moderado"),AND(Z21="Muy Alta",AB21="Mayor")),"Alto",IF(OR(AND(Z21="Muy Baja",AB21="Catastrófico"),AND(Z21="Baja",AB21="Catastrófico"),AND(Z21="Media",AB21="Catastrófico"),AND(Z21="Alta",AB21="Catastrófico"),AND(Z21="Muy Alta",AB21="Catastrófico")),"Extremo","")))),"")</f>
        <v/>
      </c>
      <c r="AE21" s="468"/>
      <c r="AF21" s="164"/>
      <c r="AG21" s="165"/>
      <c r="AH21" s="166"/>
      <c r="AI21" s="166"/>
      <c r="AJ21" s="445"/>
      <c r="AK21" s="445"/>
      <c r="AL21" s="445"/>
      <c r="AM21" s="166"/>
      <c r="AN21" s="350"/>
      <c r="AO21" s="445"/>
      <c r="AP21" s="445"/>
      <c r="AQ21" s="477"/>
      <c r="AR21" s="445"/>
      <c r="AS21" s="445"/>
      <c r="AT21" s="478"/>
      <c r="AU21" s="154"/>
      <c r="AV21" s="154"/>
      <c r="AW21" s="154"/>
      <c r="AX21" s="154"/>
      <c r="AY21" s="154"/>
      <c r="AZ21" s="154"/>
      <c r="BA21" s="154"/>
      <c r="BB21" s="154"/>
      <c r="BC21" s="154"/>
      <c r="BD21" s="154"/>
      <c r="BE21" s="154"/>
      <c r="BF21" s="154"/>
      <c r="BG21" s="154"/>
      <c r="BH21" s="154"/>
      <c r="BI21" s="154"/>
      <c r="BJ21" s="154"/>
      <c r="BK21" s="154"/>
    </row>
    <row r="22" spans="1:63" s="153" customFormat="1" ht="48.75" customHeight="1" x14ac:dyDescent="0.25">
      <c r="A22" s="443"/>
      <c r="B22" s="411"/>
      <c r="C22" s="446"/>
      <c r="D22" s="434"/>
      <c r="E22" s="434"/>
      <c r="F22" s="449"/>
      <c r="G22" s="434"/>
      <c r="H22" s="437"/>
      <c r="I22" s="428"/>
      <c r="J22" s="425"/>
      <c r="K22" s="440"/>
      <c r="L22" s="425">
        <f t="shared" ref="L22:L26" si="17">IF(NOT(ISERROR(MATCH(K22,_xlfn.ANCHORARRAY(F33),0))),J35&amp;"Por favor no seleccionar los criterios de impacto",K22)</f>
        <v>0</v>
      </c>
      <c r="M22" s="428"/>
      <c r="N22" s="425"/>
      <c r="O22" s="431"/>
      <c r="P22" s="135">
        <v>2</v>
      </c>
      <c r="Q22" s="115"/>
      <c r="R22" s="319" t="str">
        <f>IF(OR(S22="Preventivo",S22="Detectivo"),"Probabilidad",IF(S22="Correctivo","Impacto",""))</f>
        <v/>
      </c>
      <c r="S22" s="143"/>
      <c r="T22" s="143"/>
      <c r="U22" s="320" t="str">
        <f t="shared" ref="U22:U26" si="18">IF(AND(S22="Preventivo",T22="Automático"),"50%",IF(AND(S22="Preventivo",T22="Manual"),"40%",IF(AND(S22="Detectivo",T22="Automático"),"40%",IF(AND(S22="Detectivo",T22="Manual"),"30%",IF(AND(S22="Correctivo",T22="Automático"),"35%",IF(AND(S22="Correctivo",T22="Manual"),"25%",""))))))</f>
        <v/>
      </c>
      <c r="V22" s="143"/>
      <c r="W22" s="143"/>
      <c r="X22" s="143"/>
      <c r="Y22" s="330" t="str">
        <f>IFERROR(IF(AND(R21="Probabilidad",R22="Probabilidad"),(AA21-(+AA21*U22)),IF(R22="Probabilidad",(J21-(+J21*U22)),IF(R22="Impacto",AA21,""))),"")</f>
        <v/>
      </c>
      <c r="Z22" s="322" t="str">
        <f t="shared" ref="Z22:Z26" si="19">IFERROR(IF(Y22="","",IF(Y22&lt;=0.2,"Muy Baja",IF(Y22&lt;=0.4,"Baja",IF(Y22&lt;=0.6,"Media",IF(Y22&lt;=0.8,"Alta","Muy Alta"))))),"")</f>
        <v/>
      </c>
      <c r="AA22" s="320" t="str">
        <f t="shared" ref="AA22:AA26" si="20">+Y22</f>
        <v/>
      </c>
      <c r="AB22" s="322" t="str">
        <f t="shared" ref="AB22:AB26" si="21">IFERROR(IF(AC22="","",IF(AC22&lt;=0.2,"Leve",IF(AC22&lt;=0.4,"Menor",IF(AC22&lt;=0.6,"Moderado",IF(AC22&lt;=0.8,"Mayor","Catastrófico"))))),"")</f>
        <v/>
      </c>
      <c r="AC22" s="320" t="str">
        <f>IFERROR(IF(AND(R21="Impacto",R22="Impacto"),(AC21-(+AC21*U22)),IF(R22="Impacto",(N21-(+N21*U22)),IF(R22="Probabilidad",AC21,""))),"")</f>
        <v/>
      </c>
      <c r="AD22" s="323" t="str">
        <f t="shared" ref="AD22:AD23" si="22">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
      </c>
      <c r="AE22" s="469"/>
      <c r="AF22" s="148"/>
      <c r="AG22" s="147"/>
      <c r="AH22" s="142"/>
      <c r="AI22" s="142"/>
      <c r="AJ22" s="446"/>
      <c r="AK22" s="446"/>
      <c r="AL22" s="446"/>
      <c r="AM22" s="142"/>
      <c r="AN22" s="147"/>
      <c r="AO22" s="446"/>
      <c r="AP22" s="446"/>
      <c r="AQ22" s="446"/>
      <c r="AR22" s="446"/>
      <c r="AS22" s="446"/>
      <c r="AT22" s="479"/>
      <c r="AU22" s="154"/>
      <c r="AV22" s="154"/>
      <c r="AW22" s="154"/>
      <c r="AX22" s="154"/>
      <c r="AY22" s="154"/>
      <c r="AZ22" s="154"/>
      <c r="BA22" s="154"/>
      <c r="BB22" s="154"/>
      <c r="BC22" s="154"/>
      <c r="BD22" s="154"/>
      <c r="BE22" s="154"/>
      <c r="BF22" s="154"/>
      <c r="BG22" s="154"/>
      <c r="BH22" s="154"/>
      <c r="BI22" s="154"/>
      <c r="BJ22" s="154"/>
      <c r="BK22" s="154"/>
    </row>
    <row r="23" spans="1:63" s="153" customFormat="1" ht="48.75" customHeight="1" x14ac:dyDescent="0.25">
      <c r="A23" s="443"/>
      <c r="B23" s="411"/>
      <c r="C23" s="446"/>
      <c r="D23" s="434"/>
      <c r="E23" s="434"/>
      <c r="F23" s="449"/>
      <c r="G23" s="434"/>
      <c r="H23" s="437"/>
      <c r="I23" s="428"/>
      <c r="J23" s="425"/>
      <c r="K23" s="440"/>
      <c r="L23" s="425">
        <f t="shared" si="17"/>
        <v>0</v>
      </c>
      <c r="M23" s="428"/>
      <c r="N23" s="425"/>
      <c r="O23" s="431"/>
      <c r="P23" s="135">
        <v>3</v>
      </c>
      <c r="Q23" s="324"/>
      <c r="R23" s="319" t="str">
        <f>IF(OR(S23="Preventivo",S23="Detectivo"),"Probabilidad",IF(S23="Correctivo","Impacto",""))</f>
        <v/>
      </c>
      <c r="S23" s="143"/>
      <c r="T23" s="143"/>
      <c r="U23" s="320" t="str">
        <f t="shared" si="18"/>
        <v/>
      </c>
      <c r="V23" s="143"/>
      <c r="W23" s="143"/>
      <c r="X23" s="143"/>
      <c r="Y23" s="321" t="str">
        <f>IFERROR(IF(AND(R22="Probabilidad",R23="Probabilidad"),(AA22-(+AA22*U23)),IF(AND(R22="Impacto",R23="Probabilidad"),(AA21-(+AA21*U23)),IF(R23="Impacto",AA22,""))),"")</f>
        <v/>
      </c>
      <c r="Z23" s="322" t="str">
        <f t="shared" si="19"/>
        <v/>
      </c>
      <c r="AA23" s="320" t="str">
        <f t="shared" si="20"/>
        <v/>
      </c>
      <c r="AB23" s="322" t="str">
        <f t="shared" si="21"/>
        <v/>
      </c>
      <c r="AC23" s="320" t="str">
        <f>IFERROR(IF(AND(R22="Impacto",R23="Impacto"),(AC22-(+AC22*U23)),IF(AND(R22="Probabilidad",R23="Impacto"),(AC21-(+AC21*U23)),IF(R23="Probabilidad",AC22,""))),"")</f>
        <v/>
      </c>
      <c r="AD23" s="323" t="str">
        <f t="shared" si="22"/>
        <v/>
      </c>
      <c r="AE23" s="469"/>
      <c r="AF23" s="148"/>
      <c r="AG23" s="147"/>
      <c r="AH23" s="142"/>
      <c r="AI23" s="142"/>
      <c r="AJ23" s="446"/>
      <c r="AK23" s="446"/>
      <c r="AL23" s="446"/>
      <c r="AM23" s="142"/>
      <c r="AN23" s="147"/>
      <c r="AO23" s="446"/>
      <c r="AP23" s="446"/>
      <c r="AQ23" s="446"/>
      <c r="AR23" s="446"/>
      <c r="AS23" s="446"/>
      <c r="AT23" s="479"/>
      <c r="AU23" s="154"/>
      <c r="AV23" s="154"/>
      <c r="AW23" s="154"/>
      <c r="AX23" s="154"/>
      <c r="AY23" s="154"/>
      <c r="AZ23" s="154"/>
      <c r="BA23" s="154"/>
      <c r="BB23" s="154"/>
      <c r="BC23" s="154"/>
      <c r="BD23" s="154"/>
      <c r="BE23" s="154"/>
      <c r="BF23" s="154"/>
      <c r="BG23" s="154"/>
      <c r="BH23" s="154"/>
      <c r="BI23" s="154"/>
      <c r="BJ23" s="154"/>
      <c r="BK23" s="154"/>
    </row>
    <row r="24" spans="1:63" s="153" customFormat="1" ht="48.75" customHeight="1" x14ac:dyDescent="0.25">
      <c r="A24" s="443"/>
      <c r="B24" s="411"/>
      <c r="C24" s="446"/>
      <c r="D24" s="434"/>
      <c r="E24" s="434"/>
      <c r="F24" s="449"/>
      <c r="G24" s="434"/>
      <c r="H24" s="437"/>
      <c r="I24" s="428"/>
      <c r="J24" s="425"/>
      <c r="K24" s="440"/>
      <c r="L24" s="425">
        <f t="shared" si="17"/>
        <v>0</v>
      </c>
      <c r="M24" s="428"/>
      <c r="N24" s="425"/>
      <c r="O24" s="431"/>
      <c r="P24" s="135">
        <v>4</v>
      </c>
      <c r="Q24" s="115"/>
      <c r="R24" s="319" t="str">
        <f t="shared" ref="R24:R26" si="23">IF(OR(S24="Preventivo",S24="Detectivo"),"Probabilidad",IF(S24="Correctivo","Impacto",""))</f>
        <v/>
      </c>
      <c r="S24" s="143"/>
      <c r="T24" s="143"/>
      <c r="U24" s="320" t="str">
        <f t="shared" si="18"/>
        <v/>
      </c>
      <c r="V24" s="143"/>
      <c r="W24" s="143"/>
      <c r="X24" s="143"/>
      <c r="Y24" s="321" t="str">
        <f t="shared" ref="Y24:Y26" si="24">IFERROR(IF(AND(R23="Probabilidad",R24="Probabilidad"),(AA23-(+AA23*U24)),IF(AND(R23="Impacto",R24="Probabilidad"),(AA22-(+AA22*U24)),IF(R24="Impacto",AA23,""))),"")</f>
        <v/>
      </c>
      <c r="Z24" s="322" t="str">
        <f t="shared" si="19"/>
        <v/>
      </c>
      <c r="AA24" s="320" t="str">
        <f t="shared" si="20"/>
        <v/>
      </c>
      <c r="AB24" s="322" t="str">
        <f t="shared" si="21"/>
        <v/>
      </c>
      <c r="AC24" s="320" t="str">
        <f t="shared" ref="AC24:AC26" si="25">IFERROR(IF(AND(R23="Impacto",R24="Impacto"),(AC23-(+AC23*U24)),IF(AND(R23="Probabilidad",R24="Impacto"),(AC22-(+AC22*U24)),IF(R24="Probabilidad",AC23,""))),"")</f>
        <v/>
      </c>
      <c r="AD24" s="323" t="str">
        <f>IFERROR(IF(OR(AND(Z24="Muy Baja",AB24="Leve"),AND(Z24="Muy Baja",AB24="Menor"),AND(Z24="Baja",AB24="Leve")),"Bajo",IF(OR(AND(Z24="Muy baja",AB24="Moderado"),AND(Z24="Baja",AB24="Menor"),AND(Z24="Baja",AB24="Moderado"),AND(Z24="Media",AB24="Leve"),AND(Z24="Media",AB24="Menor"),AND(Z24="Media",AB24="Moderado"),AND(Z24="Alta",AB24="Leve"),AND(Z24="Alta",AB24="Menor")),"Moderado",IF(OR(AND(Z24="Muy Baja",AB24="Mayor"),AND(Z24="Baja",AB24="Mayor"),AND(Z24="Media",AB24="Mayor"),AND(Z24="Alta",AB24="Moderado"),AND(Z24="Alta",AB24="Mayor"),AND(Z24="Muy Alta",AB24="Leve"),AND(Z24="Muy Alta",AB24="Menor"),AND(Z24="Muy Alta",AB24="Moderado"),AND(Z24="Muy Alta",AB24="Mayor")),"Alto",IF(OR(AND(Z24="Muy Baja",AB24="Catastrófico"),AND(Z24="Baja",AB24="Catastrófico"),AND(Z24="Media",AB24="Catastrófico"),AND(Z24="Alta",AB24="Catastrófico"),AND(Z24="Muy Alta",AB24="Catastrófico")),"Extremo","")))),"")</f>
        <v/>
      </c>
      <c r="AE24" s="469"/>
      <c r="AF24" s="148"/>
      <c r="AG24" s="147"/>
      <c r="AH24" s="142"/>
      <c r="AI24" s="142"/>
      <c r="AJ24" s="446"/>
      <c r="AK24" s="446"/>
      <c r="AL24" s="446"/>
      <c r="AM24" s="142"/>
      <c r="AN24" s="147"/>
      <c r="AO24" s="446"/>
      <c r="AP24" s="446"/>
      <c r="AQ24" s="446"/>
      <c r="AR24" s="446"/>
      <c r="AS24" s="446"/>
      <c r="AT24" s="479"/>
      <c r="AU24" s="154"/>
      <c r="AV24" s="154"/>
      <c r="AW24" s="154"/>
      <c r="AX24" s="154"/>
      <c r="AY24" s="154"/>
      <c r="AZ24" s="154"/>
      <c r="BA24" s="154"/>
      <c r="BB24" s="154"/>
      <c r="BC24" s="154"/>
      <c r="BD24" s="154"/>
      <c r="BE24" s="154"/>
      <c r="BF24" s="154"/>
      <c r="BG24" s="154"/>
      <c r="BH24" s="154"/>
      <c r="BI24" s="154"/>
      <c r="BJ24" s="154"/>
      <c r="BK24" s="154"/>
    </row>
    <row r="25" spans="1:63" s="153" customFormat="1" ht="48.75" customHeight="1" x14ac:dyDescent="0.25">
      <c r="A25" s="443"/>
      <c r="B25" s="411"/>
      <c r="C25" s="446"/>
      <c r="D25" s="434"/>
      <c r="E25" s="434"/>
      <c r="F25" s="449"/>
      <c r="G25" s="434"/>
      <c r="H25" s="437"/>
      <c r="I25" s="428"/>
      <c r="J25" s="425"/>
      <c r="K25" s="440"/>
      <c r="L25" s="425">
        <f t="shared" si="17"/>
        <v>0</v>
      </c>
      <c r="M25" s="428"/>
      <c r="N25" s="425"/>
      <c r="O25" s="431"/>
      <c r="P25" s="135">
        <v>5</v>
      </c>
      <c r="Q25" s="115"/>
      <c r="R25" s="319" t="str">
        <f t="shared" si="23"/>
        <v/>
      </c>
      <c r="S25" s="143"/>
      <c r="T25" s="143"/>
      <c r="U25" s="320" t="str">
        <f t="shared" si="18"/>
        <v/>
      </c>
      <c r="V25" s="299"/>
      <c r="W25" s="299"/>
      <c r="X25" s="299"/>
      <c r="Y25" s="321" t="str">
        <f t="shared" si="24"/>
        <v/>
      </c>
      <c r="Z25" s="322" t="str">
        <f t="shared" si="19"/>
        <v/>
      </c>
      <c r="AA25" s="320" t="str">
        <f t="shared" si="20"/>
        <v/>
      </c>
      <c r="AB25" s="322" t="str">
        <f t="shared" si="21"/>
        <v/>
      </c>
      <c r="AC25" s="320" t="str">
        <f t="shared" si="25"/>
        <v/>
      </c>
      <c r="AD25" s="323" t="str">
        <f t="shared" ref="AD25:AD26" si="26">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469"/>
      <c r="AF25" s="148"/>
      <c r="AG25" s="147"/>
      <c r="AH25" s="142"/>
      <c r="AI25" s="142"/>
      <c r="AJ25" s="446"/>
      <c r="AK25" s="446"/>
      <c r="AL25" s="446"/>
      <c r="AM25" s="142"/>
      <c r="AN25" s="147"/>
      <c r="AO25" s="446"/>
      <c r="AP25" s="446"/>
      <c r="AQ25" s="446"/>
      <c r="AR25" s="446"/>
      <c r="AS25" s="446"/>
      <c r="AT25" s="479"/>
      <c r="AU25" s="154"/>
      <c r="AV25" s="154"/>
      <c r="AW25" s="154"/>
      <c r="AX25" s="154"/>
      <c r="AY25" s="154"/>
      <c r="AZ25" s="154"/>
      <c r="BA25" s="154"/>
      <c r="BB25" s="154"/>
      <c r="BC25" s="154"/>
      <c r="BD25" s="154"/>
      <c r="BE25" s="154"/>
      <c r="BF25" s="154"/>
      <c r="BG25" s="154"/>
      <c r="BH25" s="154"/>
      <c r="BI25" s="154"/>
      <c r="BJ25" s="154"/>
      <c r="BK25" s="154"/>
    </row>
    <row r="26" spans="1:63" s="153" customFormat="1" ht="48.75" customHeight="1" thickBot="1" x14ac:dyDescent="0.3">
      <c r="A26" s="444"/>
      <c r="B26" s="412"/>
      <c r="C26" s="447"/>
      <c r="D26" s="435"/>
      <c r="E26" s="435"/>
      <c r="F26" s="450"/>
      <c r="G26" s="435"/>
      <c r="H26" s="438"/>
      <c r="I26" s="429"/>
      <c r="J26" s="426"/>
      <c r="K26" s="441"/>
      <c r="L26" s="426">
        <f t="shared" si="17"/>
        <v>0</v>
      </c>
      <c r="M26" s="429"/>
      <c r="N26" s="426"/>
      <c r="O26" s="432"/>
      <c r="P26" s="167">
        <v>6</v>
      </c>
      <c r="Q26" s="168"/>
      <c r="R26" s="325" t="str">
        <f t="shared" si="23"/>
        <v/>
      </c>
      <c r="S26" s="170"/>
      <c r="T26" s="170"/>
      <c r="U26" s="326" t="str">
        <f t="shared" si="18"/>
        <v/>
      </c>
      <c r="V26" s="170"/>
      <c r="W26" s="170"/>
      <c r="X26" s="170"/>
      <c r="Y26" s="327" t="str">
        <f t="shared" si="24"/>
        <v/>
      </c>
      <c r="Z26" s="328" t="str">
        <f t="shared" si="19"/>
        <v/>
      </c>
      <c r="AA26" s="326" t="str">
        <f t="shared" si="20"/>
        <v/>
      </c>
      <c r="AB26" s="328" t="str">
        <f t="shared" si="21"/>
        <v/>
      </c>
      <c r="AC26" s="326" t="str">
        <f t="shared" si="25"/>
        <v/>
      </c>
      <c r="AD26" s="329" t="str">
        <f t="shared" si="26"/>
        <v/>
      </c>
      <c r="AE26" s="470"/>
      <c r="AF26" s="175"/>
      <c r="AG26" s="176"/>
      <c r="AH26" s="177"/>
      <c r="AI26" s="177"/>
      <c r="AJ26" s="447"/>
      <c r="AK26" s="447"/>
      <c r="AL26" s="447"/>
      <c r="AM26" s="177"/>
      <c r="AN26" s="349"/>
      <c r="AO26" s="447"/>
      <c r="AP26" s="447"/>
      <c r="AQ26" s="447"/>
      <c r="AR26" s="447"/>
      <c r="AS26" s="447"/>
      <c r="AT26" s="480"/>
      <c r="AU26" s="154"/>
      <c r="AV26" s="154"/>
      <c r="AW26" s="154"/>
      <c r="AX26" s="154"/>
      <c r="AY26" s="154"/>
      <c r="AZ26" s="154"/>
      <c r="BA26" s="154"/>
      <c r="BB26" s="154"/>
      <c r="BC26" s="154"/>
      <c r="BD26" s="154"/>
      <c r="BE26" s="154"/>
      <c r="BF26" s="154"/>
      <c r="BG26" s="154"/>
      <c r="BH26" s="154"/>
      <c r="BI26" s="154"/>
      <c r="BJ26" s="154"/>
      <c r="BK26" s="154"/>
    </row>
    <row r="27" spans="1:63" s="153" customFormat="1" ht="48.75" customHeight="1" x14ac:dyDescent="0.25">
      <c r="A27" s="442">
        <v>4</v>
      </c>
      <c r="B27" s="451"/>
      <c r="C27" s="433"/>
      <c r="D27" s="433"/>
      <c r="E27" s="433"/>
      <c r="F27" s="448"/>
      <c r="G27" s="433"/>
      <c r="H27" s="436"/>
      <c r="I27" s="427" t="str">
        <f>IF(H27&lt;=0,"",IF(H27&lt;=2,"Muy Baja",IF(H27&lt;=24,"Baja",IF(H27&lt;=500,"Media",IF(H27&lt;=5000,"Alta","Muy Alta")))))</f>
        <v/>
      </c>
      <c r="J27" s="424" t="str">
        <f>IF(I27="","",IF(I27="Muy Baja",0.2,IF(I27="Baja",0.4,IF(I27="Media",0.6,IF(I27="Alta",0.8,IF(I27="Muy Alta",1,))))))</f>
        <v/>
      </c>
      <c r="K27" s="439"/>
      <c r="L27" s="424">
        <f>IF(NOT(ISERROR(MATCH(K27,'[1]Tabla Impacto'!$B$221:$B$223,0))),'[1]Tabla Impacto'!$F$223&amp;"Por favor no seleccionar los criterios de impacto(Afectación Económica o presupuestal y Pérdida Reputacional)",K27)</f>
        <v>0</v>
      </c>
      <c r="M27" s="427" t="str">
        <f>IF(OR(L27='[1]Tabla Impacto'!$C$11,L27='[1]Tabla Impacto'!$D$11),"Leve",IF(OR(L27='[1]Tabla Impacto'!$C$12,L27='[1]Tabla Impacto'!$D$12),"Menor",IF(OR(L27='[1]Tabla Impacto'!$C$13,L27='[1]Tabla Impacto'!$D$13),"Moderado",IF(OR(L27='[1]Tabla Impacto'!$C$14,L27='[1]Tabla Impacto'!$D$14),"Mayor",IF(OR(L27='[1]Tabla Impacto'!$C$15,L27='[1]Tabla Impacto'!$D$15),"Catastrófico","")))))</f>
        <v/>
      </c>
      <c r="N27" s="424" t="str">
        <f>IF(M27="","",IF(M27="Leve",0.2,IF(M27="Menor",0.4,IF(M27="Moderado",0.6,IF(M27="Mayor",0.8,IF(M27="Catastrófico",1,))))))</f>
        <v/>
      </c>
      <c r="O27" s="430" t="str">
        <f>IF(OR(AND(I27="Muy Baja",M27="Leve"),AND(I27="Muy Baja",M27="Menor"),AND(I27="Baja",M27="Leve")),"Bajo",IF(OR(AND(I27="Muy baja",M27="Moderado"),AND(I27="Baja",M27="Menor"),AND(I27="Baja",M27="Moderado"),AND(I27="Media",M27="Leve"),AND(I27="Media",M27="Menor"),AND(I27="Media",M27="Moderado"),AND(I27="Alta",M27="Leve"),AND(I27="Alta",M27="Menor")),"Moderado",IF(OR(AND(I27="Muy Baja",M27="Mayor"),AND(I27="Baja",M27="Mayor"),AND(I27="Media",M27="Mayor"),AND(I27="Alta",M27="Moderado"),AND(I27="Alta",M27="Mayor"),AND(I27="Muy Alta",M27="Leve"),AND(I27="Muy Alta",M27="Menor"),AND(I27="Muy Alta",M27="Moderado"),AND(I27="Muy Alta",M27="Mayor")),"Alto",IF(OR(AND(I27="Muy Baja",M27="Catastrófico"),AND(I27="Baja",M27="Catastrófico"),AND(I27="Media",M27="Catastrófico"),AND(I27="Alta",M27="Catastrófico"),AND(I27="Muy Alta",M27="Catastrófico")),"Extremo",""))))</f>
        <v/>
      </c>
      <c r="P27" s="156">
        <v>1</v>
      </c>
      <c r="Q27" s="157"/>
      <c r="R27" s="314" t="str">
        <f>IF(OR(S27="Preventivo",S27="Detectivo"),"Probabilidad",IF(S27="Correctivo","Impacto",""))</f>
        <v/>
      </c>
      <c r="S27" s="159"/>
      <c r="T27" s="159"/>
      <c r="U27" s="315" t="str">
        <f>IF(AND(S27="Preventivo",T27="Automático"),"50%",IF(AND(S27="Preventivo",T27="Manual"),"40%",IF(AND(S27="Detectivo",T27="Automático"),"40%",IF(AND(S27="Detectivo",T27="Manual"),"30%",IF(AND(S27="Correctivo",T27="Automático"),"35%",IF(AND(S27="Correctivo",T27="Manual"),"25%",""))))))</f>
        <v/>
      </c>
      <c r="V27" s="159"/>
      <c r="W27" s="159"/>
      <c r="X27" s="159"/>
      <c r="Y27" s="316" t="str">
        <f>IFERROR(IF(R27="Probabilidad",(J27-(+J27*U27)),IF(R27="Impacto",J27,"")),"")</f>
        <v/>
      </c>
      <c r="Z27" s="317" t="str">
        <f>IFERROR(IF(Y27="","",IF(Y27&lt;=0.2,"Muy Baja",IF(Y27&lt;=0.4,"Baja",IF(Y27&lt;=0.6,"Media",IF(Y27&lt;=0.8,"Alta","Muy Alta"))))),"")</f>
        <v/>
      </c>
      <c r="AA27" s="315" t="str">
        <f>+Y27</f>
        <v/>
      </c>
      <c r="AB27" s="317" t="str">
        <f>IFERROR(IF(AC27="","",IF(AC27&lt;=0.2,"Leve",IF(AC27&lt;=0.4,"Menor",IF(AC27&lt;=0.6,"Moderado",IF(AC27&lt;=0.8,"Mayor","Catastrófico"))))),"")</f>
        <v/>
      </c>
      <c r="AC27" s="315" t="str">
        <f>IFERROR(IF(R27="Impacto",(N27-(+N27*U27)),IF(R27="Probabilidad",N27,"")),"")</f>
        <v/>
      </c>
      <c r="AD27" s="318" t="str">
        <f>IFERROR(IF(OR(AND(Z27="Muy Baja",AB27="Leve"),AND(Z27="Muy Baja",AB27="Menor"),AND(Z27="Baja",AB27="Leve")),"Bajo",IF(OR(AND(Z27="Muy baja",AB27="Moderado"),AND(Z27="Baja",AB27="Menor"),AND(Z27="Baja",AB27="Moderado"),AND(Z27="Media",AB27="Leve"),AND(Z27="Media",AB27="Menor"),AND(Z27="Media",AB27="Moderado"),AND(Z27="Alta",AB27="Leve"),AND(Z27="Alta",AB27="Menor")),"Moderado",IF(OR(AND(Z27="Muy Baja",AB27="Mayor"),AND(Z27="Baja",AB27="Mayor"),AND(Z27="Media",AB27="Mayor"),AND(Z27="Alta",AB27="Moderado"),AND(Z27="Alta",AB27="Mayor"),AND(Z27="Muy Alta",AB27="Leve"),AND(Z27="Muy Alta",AB27="Menor"),AND(Z27="Muy Alta",AB27="Moderado"),AND(Z27="Muy Alta",AB27="Mayor")),"Alto",IF(OR(AND(Z27="Muy Baja",AB27="Catastrófico"),AND(Z27="Baja",AB27="Catastrófico"),AND(Z27="Media",AB27="Catastrófico"),AND(Z27="Alta",AB27="Catastrófico"),AND(Z27="Muy Alta",AB27="Catastrófico")),"Extremo","")))),"")</f>
        <v/>
      </c>
      <c r="AE27" s="465"/>
      <c r="AF27" s="164"/>
      <c r="AG27" s="165"/>
      <c r="AH27" s="166"/>
      <c r="AI27" s="166"/>
      <c r="AJ27" s="433"/>
      <c r="AK27" s="433"/>
      <c r="AL27" s="433"/>
      <c r="AM27" s="166"/>
      <c r="AN27" s="350"/>
      <c r="AO27" s="433"/>
      <c r="AP27" s="433"/>
      <c r="AQ27" s="481"/>
      <c r="AR27" s="433"/>
      <c r="AS27" s="433"/>
      <c r="AT27" s="482"/>
      <c r="AU27" s="154"/>
      <c r="AV27" s="154"/>
      <c r="AW27" s="154"/>
      <c r="AX27" s="154"/>
      <c r="AY27" s="154"/>
      <c r="AZ27" s="154"/>
      <c r="BA27" s="154"/>
      <c r="BB27" s="154"/>
      <c r="BC27" s="154"/>
      <c r="BD27" s="154"/>
      <c r="BE27" s="154"/>
      <c r="BF27" s="154"/>
      <c r="BG27" s="154"/>
      <c r="BH27" s="154"/>
      <c r="BI27" s="154"/>
      <c r="BJ27" s="154"/>
      <c r="BK27" s="154"/>
    </row>
    <row r="28" spans="1:63" s="153" customFormat="1" ht="48.75" customHeight="1" x14ac:dyDescent="0.25">
      <c r="A28" s="443"/>
      <c r="B28" s="452"/>
      <c r="C28" s="434"/>
      <c r="D28" s="434"/>
      <c r="E28" s="434"/>
      <c r="F28" s="449"/>
      <c r="G28" s="434"/>
      <c r="H28" s="437"/>
      <c r="I28" s="428"/>
      <c r="J28" s="425"/>
      <c r="K28" s="440"/>
      <c r="L28" s="425">
        <f t="shared" ref="L28:L32" si="27">IF(NOT(ISERROR(MATCH(K28,_xlfn.ANCHORARRAY(F39),0))),J41&amp;"Por favor no seleccionar los criterios de impacto",K28)</f>
        <v>0</v>
      </c>
      <c r="M28" s="428"/>
      <c r="N28" s="425"/>
      <c r="O28" s="431"/>
      <c r="P28" s="135">
        <v>2</v>
      </c>
      <c r="Q28" s="115"/>
      <c r="R28" s="319" t="str">
        <f>IF(OR(S28="Preventivo",S28="Detectivo"),"Probabilidad",IF(S28="Correctivo","Impacto",""))</f>
        <v/>
      </c>
      <c r="S28" s="143"/>
      <c r="T28" s="143"/>
      <c r="U28" s="320" t="str">
        <f t="shared" ref="U28:U32" si="28">IF(AND(S28="Preventivo",T28="Automático"),"50%",IF(AND(S28="Preventivo",T28="Manual"),"40%",IF(AND(S28="Detectivo",T28="Automático"),"40%",IF(AND(S28="Detectivo",T28="Manual"),"30%",IF(AND(S28="Correctivo",T28="Automático"),"35%",IF(AND(S28="Correctivo",T28="Manual"),"25%",""))))))</f>
        <v/>
      </c>
      <c r="V28" s="143"/>
      <c r="W28" s="143"/>
      <c r="X28" s="143"/>
      <c r="Y28" s="321" t="str">
        <f>IFERROR(IF(AND(R27="Probabilidad",R28="Probabilidad"),(AA27-(+AA27*U28)),IF(R28="Probabilidad",(J27-(+J27*U28)),IF(R28="Impacto",AA27,""))),"")</f>
        <v/>
      </c>
      <c r="Z28" s="322" t="str">
        <f t="shared" ref="Z28:Z68" si="29">IFERROR(IF(Y28="","",IF(Y28&lt;=0.2,"Muy Baja",IF(Y28&lt;=0.4,"Baja",IF(Y28&lt;=0.6,"Media",IF(Y28&lt;=0.8,"Alta","Muy Alta"))))),"")</f>
        <v/>
      </c>
      <c r="AA28" s="320" t="str">
        <f t="shared" ref="AA28:AA32" si="30">+Y28</f>
        <v/>
      </c>
      <c r="AB28" s="322" t="str">
        <f t="shared" ref="AB28:AB68" si="31">IFERROR(IF(AC28="","",IF(AC28&lt;=0.2,"Leve",IF(AC28&lt;=0.4,"Menor",IF(AC28&lt;=0.6,"Moderado",IF(AC28&lt;=0.8,"Mayor","Catastrófico"))))),"")</f>
        <v/>
      </c>
      <c r="AC28" s="320" t="str">
        <f>IFERROR(IF(AND(R27="Impacto",R28="Impacto"),(AC27-(+AC27*U28)),IF(R28="Impacto",(N27-(+N27*U28)),IF(R28="Probabilidad",AC27,""))),"")</f>
        <v/>
      </c>
      <c r="AD28" s="323" t="str">
        <f t="shared" ref="AD28:AD29" si="32">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466"/>
      <c r="AF28" s="148"/>
      <c r="AG28" s="147"/>
      <c r="AH28" s="142"/>
      <c r="AI28" s="142"/>
      <c r="AJ28" s="434"/>
      <c r="AK28" s="434"/>
      <c r="AL28" s="434"/>
      <c r="AM28" s="142"/>
      <c r="AN28" s="147"/>
      <c r="AO28" s="434"/>
      <c r="AP28" s="434"/>
      <c r="AQ28" s="434"/>
      <c r="AR28" s="434"/>
      <c r="AS28" s="434"/>
      <c r="AT28" s="483"/>
      <c r="AU28" s="154"/>
      <c r="AV28" s="154"/>
      <c r="AW28" s="154"/>
      <c r="AX28" s="154"/>
      <c r="AY28" s="154"/>
      <c r="AZ28" s="154"/>
      <c r="BA28" s="154"/>
      <c r="BB28" s="154"/>
      <c r="BC28" s="154"/>
      <c r="BD28" s="154"/>
      <c r="BE28" s="154"/>
      <c r="BF28" s="154"/>
      <c r="BG28" s="154"/>
      <c r="BH28" s="154"/>
      <c r="BI28" s="154"/>
      <c r="BJ28" s="154"/>
      <c r="BK28" s="154"/>
    </row>
    <row r="29" spans="1:63" s="153" customFormat="1" ht="48.75" customHeight="1" x14ac:dyDescent="0.25">
      <c r="A29" s="443"/>
      <c r="B29" s="452"/>
      <c r="C29" s="434"/>
      <c r="D29" s="434"/>
      <c r="E29" s="434"/>
      <c r="F29" s="449"/>
      <c r="G29" s="434"/>
      <c r="H29" s="437"/>
      <c r="I29" s="428"/>
      <c r="J29" s="425"/>
      <c r="K29" s="440"/>
      <c r="L29" s="425">
        <f t="shared" si="27"/>
        <v>0</v>
      </c>
      <c r="M29" s="428"/>
      <c r="N29" s="425"/>
      <c r="O29" s="431"/>
      <c r="P29" s="135">
        <v>3</v>
      </c>
      <c r="Q29" s="324"/>
      <c r="R29" s="319" t="str">
        <f>IF(OR(S29="Preventivo",S29="Detectivo"),"Probabilidad",IF(S29="Correctivo","Impacto",""))</f>
        <v/>
      </c>
      <c r="S29" s="143"/>
      <c r="T29" s="143"/>
      <c r="U29" s="320" t="str">
        <f t="shared" si="28"/>
        <v/>
      </c>
      <c r="V29" s="143"/>
      <c r="W29" s="143"/>
      <c r="X29" s="143"/>
      <c r="Y29" s="321" t="str">
        <f>IFERROR(IF(AND(R28="Probabilidad",R29="Probabilidad"),(AA28-(+AA28*U29)),IF(AND(R28="Impacto",R29="Probabilidad"),(AA27-(+AA27*U29)),IF(R29="Impacto",AA28,""))),"")</f>
        <v/>
      </c>
      <c r="Z29" s="322" t="str">
        <f t="shared" si="29"/>
        <v/>
      </c>
      <c r="AA29" s="320" t="str">
        <f t="shared" si="30"/>
        <v/>
      </c>
      <c r="AB29" s="322" t="str">
        <f t="shared" si="31"/>
        <v/>
      </c>
      <c r="AC29" s="320" t="str">
        <f>IFERROR(IF(AND(R28="Impacto",R29="Impacto"),(AC28-(+AC28*U29)),IF(AND(R28="Probabilidad",R29="Impacto"),(AC27-(+AC27*U29)),IF(R29="Probabilidad",AC28,""))),"")</f>
        <v/>
      </c>
      <c r="AD29" s="323" t="str">
        <f t="shared" si="32"/>
        <v/>
      </c>
      <c r="AE29" s="466"/>
      <c r="AF29" s="148"/>
      <c r="AG29" s="147"/>
      <c r="AH29" s="142"/>
      <c r="AI29" s="142"/>
      <c r="AJ29" s="434"/>
      <c r="AK29" s="434"/>
      <c r="AL29" s="434"/>
      <c r="AM29" s="142"/>
      <c r="AN29" s="147"/>
      <c r="AO29" s="434"/>
      <c r="AP29" s="434"/>
      <c r="AQ29" s="434"/>
      <c r="AR29" s="434"/>
      <c r="AS29" s="434"/>
      <c r="AT29" s="483"/>
      <c r="AU29" s="154"/>
      <c r="AV29" s="154"/>
      <c r="AW29" s="154"/>
      <c r="AX29" s="154"/>
      <c r="AY29" s="154"/>
      <c r="AZ29" s="154"/>
      <c r="BA29" s="154"/>
      <c r="BB29" s="154"/>
      <c r="BC29" s="154"/>
      <c r="BD29" s="154"/>
      <c r="BE29" s="154"/>
      <c r="BF29" s="154"/>
      <c r="BG29" s="154"/>
      <c r="BH29" s="154"/>
      <c r="BI29" s="154"/>
      <c r="BJ29" s="154"/>
      <c r="BK29" s="154"/>
    </row>
    <row r="30" spans="1:63" s="153" customFormat="1" ht="48.75" customHeight="1" x14ac:dyDescent="0.25">
      <c r="A30" s="443"/>
      <c r="B30" s="452"/>
      <c r="C30" s="434"/>
      <c r="D30" s="434"/>
      <c r="E30" s="434"/>
      <c r="F30" s="449"/>
      <c r="G30" s="434"/>
      <c r="H30" s="437"/>
      <c r="I30" s="428"/>
      <c r="J30" s="425"/>
      <c r="K30" s="440"/>
      <c r="L30" s="425">
        <f t="shared" si="27"/>
        <v>0</v>
      </c>
      <c r="M30" s="428"/>
      <c r="N30" s="425"/>
      <c r="O30" s="431"/>
      <c r="P30" s="135">
        <v>4</v>
      </c>
      <c r="Q30" s="115"/>
      <c r="R30" s="319" t="str">
        <f t="shared" ref="R30:R32" si="33">IF(OR(S30="Preventivo",S30="Detectivo"),"Probabilidad",IF(S30="Correctivo","Impacto",""))</f>
        <v/>
      </c>
      <c r="S30" s="143"/>
      <c r="T30" s="143"/>
      <c r="U30" s="320" t="str">
        <f t="shared" si="28"/>
        <v/>
      </c>
      <c r="V30" s="143"/>
      <c r="W30" s="143"/>
      <c r="X30" s="143"/>
      <c r="Y30" s="321" t="str">
        <f t="shared" ref="Y30:Y32" si="34">IFERROR(IF(AND(R29="Probabilidad",R30="Probabilidad"),(AA29-(+AA29*U30)),IF(AND(R29="Impacto",R30="Probabilidad"),(AA28-(+AA28*U30)),IF(R30="Impacto",AA29,""))),"")</f>
        <v/>
      </c>
      <c r="Z30" s="322" t="str">
        <f t="shared" si="29"/>
        <v/>
      </c>
      <c r="AA30" s="320" t="str">
        <f t="shared" si="30"/>
        <v/>
      </c>
      <c r="AB30" s="322" t="str">
        <f t="shared" si="31"/>
        <v/>
      </c>
      <c r="AC30" s="320" t="str">
        <f t="shared" ref="AC30:AC32" si="35">IFERROR(IF(AND(R29="Impacto",R30="Impacto"),(AC29-(+AC29*U30)),IF(AND(R29="Probabilidad",R30="Impacto"),(AC28-(+AC28*U30)),IF(R30="Probabilidad",AC29,""))),"")</f>
        <v/>
      </c>
      <c r="AD30" s="323" t="str">
        <f>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
      </c>
      <c r="AE30" s="466"/>
      <c r="AF30" s="148"/>
      <c r="AG30" s="147"/>
      <c r="AH30" s="142"/>
      <c r="AI30" s="142"/>
      <c r="AJ30" s="434"/>
      <c r="AK30" s="434"/>
      <c r="AL30" s="434"/>
      <c r="AM30" s="142"/>
      <c r="AN30" s="147"/>
      <c r="AO30" s="434"/>
      <c r="AP30" s="434"/>
      <c r="AQ30" s="434"/>
      <c r="AR30" s="434"/>
      <c r="AS30" s="434"/>
      <c r="AT30" s="483"/>
      <c r="AU30" s="154"/>
      <c r="AV30" s="154"/>
      <c r="AW30" s="154"/>
      <c r="AX30" s="154"/>
      <c r="AY30" s="154"/>
      <c r="AZ30" s="154"/>
      <c r="BA30" s="154"/>
      <c r="BB30" s="154"/>
      <c r="BC30" s="154"/>
      <c r="BD30" s="154"/>
      <c r="BE30" s="154"/>
      <c r="BF30" s="154"/>
      <c r="BG30" s="154"/>
      <c r="BH30" s="154"/>
      <c r="BI30" s="154"/>
      <c r="BJ30" s="154"/>
      <c r="BK30" s="154"/>
    </row>
    <row r="31" spans="1:63" s="153" customFormat="1" ht="48.75" customHeight="1" x14ac:dyDescent="0.25">
      <c r="A31" s="443"/>
      <c r="B31" s="452"/>
      <c r="C31" s="434"/>
      <c r="D31" s="434"/>
      <c r="E31" s="434"/>
      <c r="F31" s="449"/>
      <c r="G31" s="434"/>
      <c r="H31" s="437"/>
      <c r="I31" s="428"/>
      <c r="J31" s="425"/>
      <c r="K31" s="440"/>
      <c r="L31" s="425">
        <f t="shared" si="27"/>
        <v>0</v>
      </c>
      <c r="M31" s="428"/>
      <c r="N31" s="425"/>
      <c r="O31" s="431"/>
      <c r="P31" s="135">
        <v>5</v>
      </c>
      <c r="Q31" s="115"/>
      <c r="R31" s="319" t="str">
        <f t="shared" si="33"/>
        <v/>
      </c>
      <c r="S31" s="143"/>
      <c r="T31" s="143"/>
      <c r="U31" s="320" t="str">
        <f t="shared" si="28"/>
        <v/>
      </c>
      <c r="V31" s="143"/>
      <c r="W31" s="143"/>
      <c r="X31" s="143"/>
      <c r="Y31" s="330" t="str">
        <f t="shared" si="34"/>
        <v/>
      </c>
      <c r="Z31" s="322" t="str">
        <f>IFERROR(IF(Y31="","",IF(Y31&lt;=0.2,"Muy Baja",IF(Y31&lt;=0.4,"Baja",IF(Y31&lt;=0.6,"Media",IF(Y31&lt;=0.8,"Alta","Muy Alta"))))),"")</f>
        <v/>
      </c>
      <c r="AA31" s="320" t="str">
        <f t="shared" si="30"/>
        <v/>
      </c>
      <c r="AB31" s="322" t="str">
        <f t="shared" si="31"/>
        <v/>
      </c>
      <c r="AC31" s="320" t="str">
        <f t="shared" si="35"/>
        <v/>
      </c>
      <c r="AD31" s="323" t="str">
        <f t="shared" ref="AD31:AD32" si="36">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466"/>
      <c r="AF31" s="148"/>
      <c r="AG31" s="147"/>
      <c r="AH31" s="142"/>
      <c r="AI31" s="142"/>
      <c r="AJ31" s="434"/>
      <c r="AK31" s="434"/>
      <c r="AL31" s="434"/>
      <c r="AM31" s="142"/>
      <c r="AN31" s="147"/>
      <c r="AO31" s="434"/>
      <c r="AP31" s="434"/>
      <c r="AQ31" s="434"/>
      <c r="AR31" s="434"/>
      <c r="AS31" s="434"/>
      <c r="AT31" s="483"/>
      <c r="AU31" s="154"/>
      <c r="AV31" s="154"/>
      <c r="AW31" s="154"/>
      <c r="AX31" s="154"/>
      <c r="AY31" s="154"/>
      <c r="AZ31" s="154"/>
      <c r="BA31" s="154"/>
      <c r="BB31" s="154"/>
      <c r="BC31" s="154"/>
      <c r="BD31" s="154"/>
      <c r="BE31" s="154"/>
      <c r="BF31" s="154"/>
      <c r="BG31" s="154"/>
      <c r="BH31" s="154"/>
      <c r="BI31" s="154"/>
      <c r="BJ31" s="154"/>
      <c r="BK31" s="154"/>
    </row>
    <row r="32" spans="1:63" s="153" customFormat="1" ht="48.75" customHeight="1" thickBot="1" x14ac:dyDescent="0.3">
      <c r="A32" s="444"/>
      <c r="B32" s="453"/>
      <c r="C32" s="435"/>
      <c r="D32" s="435"/>
      <c r="E32" s="435"/>
      <c r="F32" s="450"/>
      <c r="G32" s="435"/>
      <c r="H32" s="438"/>
      <c r="I32" s="429"/>
      <c r="J32" s="426"/>
      <c r="K32" s="441"/>
      <c r="L32" s="426">
        <f t="shared" si="27"/>
        <v>0</v>
      </c>
      <c r="M32" s="429"/>
      <c r="N32" s="426"/>
      <c r="O32" s="432"/>
      <c r="P32" s="167">
        <v>6</v>
      </c>
      <c r="Q32" s="168"/>
      <c r="R32" s="325" t="str">
        <f t="shared" si="33"/>
        <v/>
      </c>
      <c r="S32" s="170"/>
      <c r="T32" s="170"/>
      <c r="U32" s="326" t="str">
        <f t="shared" si="28"/>
        <v/>
      </c>
      <c r="V32" s="170"/>
      <c r="W32" s="170"/>
      <c r="X32" s="170"/>
      <c r="Y32" s="327" t="str">
        <f t="shared" si="34"/>
        <v/>
      </c>
      <c r="Z32" s="328" t="str">
        <f t="shared" si="29"/>
        <v/>
      </c>
      <c r="AA32" s="326" t="str">
        <f t="shared" si="30"/>
        <v/>
      </c>
      <c r="AB32" s="328" t="str">
        <f t="shared" si="31"/>
        <v/>
      </c>
      <c r="AC32" s="326" t="str">
        <f t="shared" si="35"/>
        <v/>
      </c>
      <c r="AD32" s="329" t="str">
        <f t="shared" si="36"/>
        <v/>
      </c>
      <c r="AE32" s="467"/>
      <c r="AF32" s="175"/>
      <c r="AG32" s="176"/>
      <c r="AH32" s="177"/>
      <c r="AI32" s="177"/>
      <c r="AJ32" s="435"/>
      <c r="AK32" s="435"/>
      <c r="AL32" s="435"/>
      <c r="AM32" s="177"/>
      <c r="AN32" s="349"/>
      <c r="AO32" s="435"/>
      <c r="AP32" s="435"/>
      <c r="AQ32" s="435"/>
      <c r="AR32" s="435"/>
      <c r="AS32" s="435"/>
      <c r="AT32" s="484"/>
      <c r="AU32" s="154"/>
      <c r="AV32" s="154"/>
      <c r="AW32" s="154"/>
      <c r="AX32" s="154"/>
      <c r="AY32" s="154"/>
      <c r="AZ32" s="154"/>
      <c r="BA32" s="154"/>
      <c r="BB32" s="154"/>
      <c r="BC32" s="154"/>
      <c r="BD32" s="154"/>
      <c r="BE32" s="154"/>
      <c r="BF32" s="154"/>
      <c r="BG32" s="154"/>
      <c r="BH32" s="154"/>
      <c r="BI32" s="154"/>
      <c r="BJ32" s="154"/>
      <c r="BK32" s="154"/>
    </row>
    <row r="33" spans="1:63" s="153" customFormat="1" ht="48.75" customHeight="1" x14ac:dyDescent="0.25">
      <c r="A33" s="442">
        <v>5</v>
      </c>
      <c r="B33" s="451"/>
      <c r="C33" s="433"/>
      <c r="D33" s="433"/>
      <c r="E33" s="433"/>
      <c r="F33" s="448"/>
      <c r="G33" s="433"/>
      <c r="H33" s="436"/>
      <c r="I33" s="427" t="str">
        <f>IF(H33&lt;=0,"",IF(H33&lt;=2,"Muy Baja",IF(H33&lt;=24,"Baja",IF(H33&lt;=500,"Media",IF(H33&lt;=5000,"Alta","Muy Alta")))))</f>
        <v/>
      </c>
      <c r="J33" s="424" t="str">
        <f>IF(I33="","",IF(I33="Muy Baja",0.2,IF(I33="Baja",0.4,IF(I33="Media",0.6,IF(I33="Alta",0.8,IF(I33="Muy Alta",1,))))))</f>
        <v/>
      </c>
      <c r="K33" s="439"/>
      <c r="L33" s="424">
        <f>IF(NOT(ISERROR(MATCH(K33,'[1]Tabla Impacto'!$B$221:$B$223,0))),'[1]Tabla Impacto'!$F$223&amp;"Por favor no seleccionar los criterios de impacto(Afectación Económica o presupuestal y Pérdida Reputacional)",K33)</f>
        <v>0</v>
      </c>
      <c r="M33" s="427" t="str">
        <f>IF(OR(L33='[1]Tabla Impacto'!$C$11,L33='[1]Tabla Impacto'!$D$11),"Leve",IF(OR(L33='[1]Tabla Impacto'!$C$12,L33='[1]Tabla Impacto'!$D$12),"Menor",IF(OR(L33='[1]Tabla Impacto'!$C$13,L33='[1]Tabla Impacto'!$D$13),"Moderado",IF(OR(L33='[1]Tabla Impacto'!$C$14,L33='[1]Tabla Impacto'!$D$14),"Mayor",IF(OR(L33='[1]Tabla Impacto'!$C$15,L33='[1]Tabla Impacto'!$D$15),"Catastrófico","")))))</f>
        <v/>
      </c>
      <c r="N33" s="424" t="str">
        <f>IF(M33="","",IF(M33="Leve",0.2,IF(M33="Menor",0.4,IF(M33="Moderado",0.6,IF(M33="Mayor",0.8,IF(M33="Catastrófico",1,))))))</f>
        <v/>
      </c>
      <c r="O33" s="430" t="str">
        <f>IF(OR(AND(I33="Muy Baja",M33="Leve"),AND(I33="Muy Baja",M33="Menor"),AND(I33="Baja",M33="Leve")),"Bajo",IF(OR(AND(I33="Muy baja",M33="Moderado"),AND(I33="Baja",M33="Menor"),AND(I33="Baja",M33="Moderado"),AND(I33="Media",M33="Leve"),AND(I33="Media",M33="Menor"),AND(I33="Media",M33="Moderado"),AND(I33="Alta",M33="Leve"),AND(I33="Alta",M33="Menor")),"Moderado",IF(OR(AND(I33="Muy Baja",M33="Mayor"),AND(I33="Baja",M33="Mayor"),AND(I33="Media",M33="Mayor"),AND(I33="Alta",M33="Moderado"),AND(I33="Alta",M33="Mayor"),AND(I33="Muy Alta",M33="Leve"),AND(I33="Muy Alta",M33="Menor"),AND(I33="Muy Alta",M33="Moderado"),AND(I33="Muy Alta",M33="Mayor")),"Alto",IF(OR(AND(I33="Muy Baja",M33="Catastrófico"),AND(I33="Baja",M33="Catastrófico"),AND(I33="Media",M33="Catastrófico"),AND(I33="Alta",M33="Catastrófico"),AND(I33="Muy Alta",M33="Catastrófico")),"Extremo",""))))</f>
        <v/>
      </c>
      <c r="P33" s="156">
        <v>1</v>
      </c>
      <c r="Q33" s="157"/>
      <c r="R33" s="314" t="str">
        <f>IF(OR(S33="Preventivo",S33="Detectivo"),"Probabilidad",IF(S33="Correctivo","Impacto",""))</f>
        <v/>
      </c>
      <c r="S33" s="159"/>
      <c r="T33" s="159"/>
      <c r="U33" s="315" t="str">
        <f>IF(AND(S33="Preventivo",T33="Automático"),"50%",IF(AND(S33="Preventivo",T33="Manual"),"40%",IF(AND(S33="Detectivo",T33="Automático"),"40%",IF(AND(S33="Detectivo",T33="Manual"),"30%",IF(AND(S33="Correctivo",T33="Automático"),"35%",IF(AND(S33="Correctivo",T33="Manual"),"25%",""))))))</f>
        <v/>
      </c>
      <c r="V33" s="159"/>
      <c r="W33" s="159"/>
      <c r="X33" s="159"/>
      <c r="Y33" s="316" t="str">
        <f>IFERROR(IF(R33="Probabilidad",(J33-(+J33*U33)),IF(R33="Impacto",J33,"")),"")</f>
        <v/>
      </c>
      <c r="Z33" s="317" t="str">
        <f>IFERROR(IF(Y33="","",IF(Y33&lt;=0.2,"Muy Baja",IF(Y33&lt;=0.4,"Baja",IF(Y33&lt;=0.6,"Media",IF(Y33&lt;=0.8,"Alta","Muy Alta"))))),"")</f>
        <v/>
      </c>
      <c r="AA33" s="315" t="str">
        <f>+Y33</f>
        <v/>
      </c>
      <c r="AB33" s="317" t="str">
        <f>IFERROR(IF(AC33="","",IF(AC33&lt;=0.2,"Leve",IF(AC33&lt;=0.4,"Menor",IF(AC33&lt;=0.6,"Moderado",IF(AC33&lt;=0.8,"Mayor","Catastrófico"))))),"")</f>
        <v/>
      </c>
      <c r="AC33" s="315" t="str">
        <f>IFERROR(IF(R33="Impacto",(N33-(+N33*U33)),IF(R33="Probabilidad",N33,"")),"")</f>
        <v/>
      </c>
      <c r="AD33" s="318" t="str">
        <f>IFERROR(IF(OR(AND(Z33="Muy Baja",AB33="Leve"),AND(Z33="Muy Baja",AB33="Menor"),AND(Z33="Baja",AB33="Leve")),"Bajo",IF(OR(AND(Z33="Muy baja",AB33="Moderado"),AND(Z33="Baja",AB33="Menor"),AND(Z33="Baja",AB33="Moderado"),AND(Z33="Media",AB33="Leve"),AND(Z33="Media",AB33="Menor"),AND(Z33="Media",AB33="Moderado"),AND(Z33="Alta",AB33="Leve"),AND(Z33="Alta",AB33="Menor")),"Moderado",IF(OR(AND(Z33="Muy Baja",AB33="Mayor"),AND(Z33="Baja",AB33="Mayor"),AND(Z33="Media",AB33="Mayor"),AND(Z33="Alta",AB33="Moderado"),AND(Z33="Alta",AB33="Mayor"),AND(Z33="Muy Alta",AB33="Leve"),AND(Z33="Muy Alta",AB33="Menor"),AND(Z33="Muy Alta",AB33="Moderado"),AND(Z33="Muy Alta",AB33="Mayor")),"Alto",IF(OR(AND(Z33="Muy Baja",AB33="Catastrófico"),AND(Z33="Baja",AB33="Catastrófico"),AND(Z33="Media",AB33="Catastrófico"),AND(Z33="Alta",AB33="Catastrófico"),AND(Z33="Muy Alta",AB33="Catastrófico")),"Extremo","")))),"")</f>
        <v/>
      </c>
      <c r="AE33" s="465"/>
      <c r="AF33" s="164"/>
      <c r="AG33" s="165"/>
      <c r="AH33" s="166"/>
      <c r="AI33" s="166"/>
      <c r="AJ33" s="433"/>
      <c r="AK33" s="433"/>
      <c r="AL33" s="433"/>
      <c r="AM33" s="166"/>
      <c r="AN33" s="350"/>
      <c r="AO33" s="433"/>
      <c r="AP33" s="433"/>
      <c r="AQ33" s="481"/>
      <c r="AR33" s="433"/>
      <c r="AS33" s="433"/>
      <c r="AT33" s="482"/>
      <c r="AU33" s="154"/>
      <c r="AV33" s="154"/>
      <c r="AW33" s="154"/>
      <c r="AX33" s="154"/>
      <c r="AY33" s="154"/>
      <c r="AZ33" s="154"/>
      <c r="BA33" s="154"/>
      <c r="BB33" s="154"/>
      <c r="BC33" s="154"/>
      <c r="BD33" s="154"/>
      <c r="BE33" s="154"/>
      <c r="BF33" s="154"/>
      <c r="BG33" s="154"/>
      <c r="BH33" s="154"/>
      <c r="BI33" s="154"/>
      <c r="BJ33" s="154"/>
      <c r="BK33" s="154"/>
    </row>
    <row r="34" spans="1:63" s="153" customFormat="1" ht="48.75" customHeight="1" x14ac:dyDescent="0.25">
      <c r="A34" s="443"/>
      <c r="B34" s="452"/>
      <c r="C34" s="434"/>
      <c r="D34" s="434"/>
      <c r="E34" s="434"/>
      <c r="F34" s="449"/>
      <c r="G34" s="434"/>
      <c r="H34" s="437"/>
      <c r="I34" s="428"/>
      <c r="J34" s="425"/>
      <c r="K34" s="440"/>
      <c r="L34" s="425">
        <f t="shared" ref="L34:L38" si="37">IF(NOT(ISERROR(MATCH(K34,_xlfn.ANCHORARRAY(F45),0))),J47&amp;"Por favor no seleccionar los criterios de impacto",K34)</f>
        <v>0</v>
      </c>
      <c r="M34" s="428"/>
      <c r="N34" s="425"/>
      <c r="O34" s="431"/>
      <c r="P34" s="135">
        <v>2</v>
      </c>
      <c r="Q34" s="115"/>
      <c r="R34" s="319" t="str">
        <f>IF(OR(S34="Preventivo",S34="Detectivo"),"Probabilidad",IF(S34="Correctivo","Impacto",""))</f>
        <v/>
      </c>
      <c r="S34" s="143"/>
      <c r="T34" s="143"/>
      <c r="U34" s="320" t="str">
        <f t="shared" ref="U34:U38" si="38">IF(AND(S34="Preventivo",T34="Automático"),"50%",IF(AND(S34="Preventivo",T34="Manual"),"40%",IF(AND(S34="Detectivo",T34="Automático"),"40%",IF(AND(S34="Detectivo",T34="Manual"),"30%",IF(AND(S34="Correctivo",T34="Automático"),"35%",IF(AND(S34="Correctivo",T34="Manual"),"25%",""))))))</f>
        <v/>
      </c>
      <c r="V34" s="143"/>
      <c r="W34" s="143"/>
      <c r="X34" s="143"/>
      <c r="Y34" s="321" t="str">
        <f>IFERROR(IF(AND(R33="Probabilidad",R34="Probabilidad"),(AA33-(+AA33*U34)),IF(R34="Probabilidad",(J33-(+J33*U34)),IF(R34="Impacto",AA33,""))),"")</f>
        <v/>
      </c>
      <c r="Z34" s="322" t="str">
        <f t="shared" si="29"/>
        <v/>
      </c>
      <c r="AA34" s="320" t="str">
        <f t="shared" ref="AA34:AA38" si="39">+Y34</f>
        <v/>
      </c>
      <c r="AB34" s="322" t="str">
        <f t="shared" si="31"/>
        <v/>
      </c>
      <c r="AC34" s="320" t="str">
        <f>IFERROR(IF(AND(R33="Impacto",R34="Impacto"),(AC33-(+AC33*U34)),IF(R34="Impacto",(N33-(+N33*U34)),IF(R34="Probabilidad",AC33,""))),"")</f>
        <v/>
      </c>
      <c r="AD34" s="323" t="str">
        <f t="shared" ref="AD34:AD35" si="40">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466"/>
      <c r="AF34" s="148"/>
      <c r="AG34" s="147"/>
      <c r="AH34" s="142"/>
      <c r="AI34" s="142"/>
      <c r="AJ34" s="434"/>
      <c r="AK34" s="434"/>
      <c r="AL34" s="434"/>
      <c r="AM34" s="142"/>
      <c r="AN34" s="147"/>
      <c r="AO34" s="434"/>
      <c r="AP34" s="434"/>
      <c r="AQ34" s="434"/>
      <c r="AR34" s="434"/>
      <c r="AS34" s="434"/>
      <c r="AT34" s="483"/>
      <c r="AU34" s="154"/>
      <c r="AV34" s="154"/>
      <c r="AW34" s="154"/>
      <c r="AX34" s="154"/>
      <c r="AY34" s="154"/>
      <c r="AZ34" s="154"/>
      <c r="BA34" s="154"/>
      <c r="BB34" s="154"/>
      <c r="BC34" s="154"/>
      <c r="BD34" s="154"/>
      <c r="BE34" s="154"/>
      <c r="BF34" s="154"/>
      <c r="BG34" s="154"/>
      <c r="BH34" s="154"/>
      <c r="BI34" s="154"/>
      <c r="BJ34" s="154"/>
      <c r="BK34" s="154"/>
    </row>
    <row r="35" spans="1:63" s="153" customFormat="1" ht="48.75" customHeight="1" x14ac:dyDescent="0.25">
      <c r="A35" s="443"/>
      <c r="B35" s="452"/>
      <c r="C35" s="434"/>
      <c r="D35" s="434"/>
      <c r="E35" s="434"/>
      <c r="F35" s="449"/>
      <c r="G35" s="434"/>
      <c r="H35" s="437"/>
      <c r="I35" s="428"/>
      <c r="J35" s="425"/>
      <c r="K35" s="440"/>
      <c r="L35" s="425">
        <f t="shared" si="37"/>
        <v>0</v>
      </c>
      <c r="M35" s="428"/>
      <c r="N35" s="425"/>
      <c r="O35" s="431"/>
      <c r="P35" s="135">
        <v>3</v>
      </c>
      <c r="Q35" s="324"/>
      <c r="R35" s="319" t="str">
        <f>IF(OR(S35="Preventivo",S35="Detectivo"),"Probabilidad",IF(S35="Correctivo","Impacto",""))</f>
        <v/>
      </c>
      <c r="S35" s="143"/>
      <c r="T35" s="143"/>
      <c r="U35" s="320" t="str">
        <f t="shared" si="38"/>
        <v/>
      </c>
      <c r="V35" s="143"/>
      <c r="W35" s="143"/>
      <c r="X35" s="143"/>
      <c r="Y35" s="321" t="str">
        <f>IFERROR(IF(AND(R34="Probabilidad",R35="Probabilidad"),(AA34-(+AA34*U35)),IF(AND(R34="Impacto",R35="Probabilidad"),(AA33-(+AA33*U35)),IF(R35="Impacto",AA34,""))),"")</f>
        <v/>
      </c>
      <c r="Z35" s="322" t="str">
        <f t="shared" si="29"/>
        <v/>
      </c>
      <c r="AA35" s="320" t="str">
        <f t="shared" si="39"/>
        <v/>
      </c>
      <c r="AB35" s="322" t="str">
        <f t="shared" si="31"/>
        <v/>
      </c>
      <c r="AC35" s="320" t="str">
        <f>IFERROR(IF(AND(R34="Impacto",R35="Impacto"),(AC34-(+AC34*U35)),IF(AND(R34="Probabilidad",R35="Impacto"),(AC33-(+AC33*U35)),IF(R35="Probabilidad",AC34,""))),"")</f>
        <v/>
      </c>
      <c r="AD35" s="323" t="str">
        <f t="shared" si="40"/>
        <v/>
      </c>
      <c r="AE35" s="466"/>
      <c r="AF35" s="148"/>
      <c r="AG35" s="147"/>
      <c r="AH35" s="142"/>
      <c r="AI35" s="142"/>
      <c r="AJ35" s="434"/>
      <c r="AK35" s="434"/>
      <c r="AL35" s="434"/>
      <c r="AM35" s="142"/>
      <c r="AN35" s="147"/>
      <c r="AO35" s="434"/>
      <c r="AP35" s="434"/>
      <c r="AQ35" s="434"/>
      <c r="AR35" s="434"/>
      <c r="AS35" s="434"/>
      <c r="AT35" s="483"/>
      <c r="AU35" s="154"/>
      <c r="AV35" s="154"/>
      <c r="AW35" s="154"/>
      <c r="AX35" s="154"/>
      <c r="AY35" s="154"/>
      <c r="AZ35" s="154"/>
      <c r="BA35" s="154"/>
      <c r="BB35" s="154"/>
      <c r="BC35" s="154"/>
      <c r="BD35" s="154"/>
      <c r="BE35" s="154"/>
      <c r="BF35" s="154"/>
      <c r="BG35" s="154"/>
      <c r="BH35" s="154"/>
      <c r="BI35" s="154"/>
      <c r="BJ35" s="154"/>
      <c r="BK35" s="154"/>
    </row>
    <row r="36" spans="1:63" s="153" customFormat="1" ht="48.75" customHeight="1" x14ac:dyDescent="0.25">
      <c r="A36" s="443"/>
      <c r="B36" s="452"/>
      <c r="C36" s="434"/>
      <c r="D36" s="434"/>
      <c r="E36" s="434"/>
      <c r="F36" s="449"/>
      <c r="G36" s="434"/>
      <c r="H36" s="437"/>
      <c r="I36" s="428"/>
      <c r="J36" s="425"/>
      <c r="K36" s="440"/>
      <c r="L36" s="425">
        <f t="shared" si="37"/>
        <v>0</v>
      </c>
      <c r="M36" s="428"/>
      <c r="N36" s="425"/>
      <c r="O36" s="431"/>
      <c r="P36" s="135">
        <v>4</v>
      </c>
      <c r="Q36" s="115"/>
      <c r="R36" s="319" t="str">
        <f t="shared" ref="R36:R38" si="41">IF(OR(S36="Preventivo",S36="Detectivo"),"Probabilidad",IF(S36="Correctivo","Impacto",""))</f>
        <v/>
      </c>
      <c r="S36" s="143"/>
      <c r="T36" s="143"/>
      <c r="U36" s="320" t="str">
        <f t="shared" si="38"/>
        <v/>
      </c>
      <c r="V36" s="143"/>
      <c r="W36" s="143"/>
      <c r="X36" s="143"/>
      <c r="Y36" s="321" t="str">
        <f t="shared" ref="Y36:Y38" si="42">IFERROR(IF(AND(R35="Probabilidad",R36="Probabilidad"),(AA35-(+AA35*U36)),IF(AND(R35="Impacto",R36="Probabilidad"),(AA34-(+AA34*U36)),IF(R36="Impacto",AA35,""))),"")</f>
        <v/>
      </c>
      <c r="Z36" s="322" t="str">
        <f t="shared" si="29"/>
        <v/>
      </c>
      <c r="AA36" s="320" t="str">
        <f t="shared" si="39"/>
        <v/>
      </c>
      <c r="AB36" s="322" t="str">
        <f t="shared" si="31"/>
        <v/>
      </c>
      <c r="AC36" s="320" t="str">
        <f t="shared" ref="AC36:AC38" si="43">IFERROR(IF(AND(R35="Impacto",R36="Impacto"),(AC35-(+AC35*U36)),IF(AND(R35="Probabilidad",R36="Impacto"),(AC34-(+AC34*U36)),IF(R36="Probabilidad",AC35,""))),"")</f>
        <v/>
      </c>
      <c r="AD36" s="323" t="str">
        <f>IFERROR(IF(OR(AND(Z36="Muy Baja",AB36="Leve"),AND(Z36="Muy Baja",AB36="Menor"),AND(Z36="Baja",AB36="Leve")),"Bajo",IF(OR(AND(Z36="Muy baja",AB36="Moderado"),AND(Z36="Baja",AB36="Menor"),AND(Z36="Baja",AB36="Moderado"),AND(Z36="Media",AB36="Leve"),AND(Z36="Media",AB36="Menor"),AND(Z36="Media",AB36="Moderado"),AND(Z36="Alta",AB36="Leve"),AND(Z36="Alta",AB36="Menor")),"Moderado",IF(OR(AND(Z36="Muy Baja",AB36="Mayor"),AND(Z36="Baja",AB36="Mayor"),AND(Z36="Media",AB36="Mayor"),AND(Z36="Alta",AB36="Moderado"),AND(Z36="Alta",AB36="Mayor"),AND(Z36="Muy Alta",AB36="Leve"),AND(Z36="Muy Alta",AB36="Menor"),AND(Z36="Muy Alta",AB36="Moderado"),AND(Z36="Muy Alta",AB36="Mayor")),"Alto",IF(OR(AND(Z36="Muy Baja",AB36="Catastrófico"),AND(Z36="Baja",AB36="Catastrófico"),AND(Z36="Media",AB36="Catastrófico"),AND(Z36="Alta",AB36="Catastrófico"),AND(Z36="Muy Alta",AB36="Catastrófico")),"Extremo","")))),"")</f>
        <v/>
      </c>
      <c r="AE36" s="466"/>
      <c r="AF36" s="148"/>
      <c r="AG36" s="147"/>
      <c r="AH36" s="142"/>
      <c r="AI36" s="142"/>
      <c r="AJ36" s="434"/>
      <c r="AK36" s="434"/>
      <c r="AL36" s="434"/>
      <c r="AM36" s="142"/>
      <c r="AN36" s="147"/>
      <c r="AO36" s="434"/>
      <c r="AP36" s="434"/>
      <c r="AQ36" s="434"/>
      <c r="AR36" s="434"/>
      <c r="AS36" s="434"/>
      <c r="AT36" s="483"/>
      <c r="AU36" s="154"/>
      <c r="AV36" s="154"/>
      <c r="AW36" s="154"/>
      <c r="AX36" s="154"/>
      <c r="AY36" s="154"/>
      <c r="AZ36" s="154"/>
      <c r="BA36" s="154"/>
      <c r="BB36" s="154"/>
      <c r="BC36" s="154"/>
      <c r="BD36" s="154"/>
      <c r="BE36" s="154"/>
      <c r="BF36" s="154"/>
      <c r="BG36" s="154"/>
      <c r="BH36" s="154"/>
      <c r="BI36" s="154"/>
      <c r="BJ36" s="154"/>
      <c r="BK36" s="154"/>
    </row>
    <row r="37" spans="1:63" s="153" customFormat="1" ht="48.75" customHeight="1" x14ac:dyDescent="0.25">
      <c r="A37" s="443"/>
      <c r="B37" s="452"/>
      <c r="C37" s="434"/>
      <c r="D37" s="434"/>
      <c r="E37" s="434"/>
      <c r="F37" s="449"/>
      <c r="G37" s="434"/>
      <c r="H37" s="437"/>
      <c r="I37" s="428"/>
      <c r="J37" s="425"/>
      <c r="K37" s="440"/>
      <c r="L37" s="425">
        <f t="shared" si="37"/>
        <v>0</v>
      </c>
      <c r="M37" s="428"/>
      <c r="N37" s="425"/>
      <c r="O37" s="431"/>
      <c r="P37" s="135">
        <v>5</v>
      </c>
      <c r="Q37" s="115"/>
      <c r="R37" s="319" t="str">
        <f t="shared" si="41"/>
        <v/>
      </c>
      <c r="S37" s="143"/>
      <c r="T37" s="143"/>
      <c r="U37" s="320" t="str">
        <f t="shared" si="38"/>
        <v/>
      </c>
      <c r="V37" s="143"/>
      <c r="W37" s="143"/>
      <c r="X37" s="143"/>
      <c r="Y37" s="321" t="str">
        <f t="shared" si="42"/>
        <v/>
      </c>
      <c r="Z37" s="322" t="str">
        <f t="shared" si="29"/>
        <v/>
      </c>
      <c r="AA37" s="320" t="str">
        <f t="shared" si="39"/>
        <v/>
      </c>
      <c r="AB37" s="322" t="str">
        <f t="shared" si="31"/>
        <v/>
      </c>
      <c r="AC37" s="320" t="str">
        <f t="shared" si="43"/>
        <v/>
      </c>
      <c r="AD37" s="323" t="str">
        <f t="shared" ref="AD37:AD38" si="44">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466"/>
      <c r="AF37" s="148"/>
      <c r="AG37" s="147"/>
      <c r="AH37" s="142"/>
      <c r="AI37" s="142"/>
      <c r="AJ37" s="434"/>
      <c r="AK37" s="434"/>
      <c r="AL37" s="434"/>
      <c r="AM37" s="142"/>
      <c r="AN37" s="147"/>
      <c r="AO37" s="434"/>
      <c r="AP37" s="434"/>
      <c r="AQ37" s="434"/>
      <c r="AR37" s="434"/>
      <c r="AS37" s="434"/>
      <c r="AT37" s="483"/>
      <c r="AU37" s="154"/>
      <c r="AV37" s="154"/>
      <c r="AW37" s="154"/>
      <c r="AX37" s="154"/>
      <c r="AY37" s="154"/>
      <c r="AZ37" s="154"/>
      <c r="BA37" s="154"/>
      <c r="BB37" s="154"/>
      <c r="BC37" s="154"/>
      <c r="BD37" s="154"/>
      <c r="BE37" s="154"/>
      <c r="BF37" s="154"/>
      <c r="BG37" s="154"/>
      <c r="BH37" s="154"/>
      <c r="BI37" s="154"/>
      <c r="BJ37" s="154"/>
      <c r="BK37" s="154"/>
    </row>
    <row r="38" spans="1:63" s="153" customFormat="1" ht="48.75" customHeight="1" thickBot="1" x14ac:dyDescent="0.3">
      <c r="A38" s="444"/>
      <c r="B38" s="453"/>
      <c r="C38" s="435"/>
      <c r="D38" s="435"/>
      <c r="E38" s="435"/>
      <c r="F38" s="450"/>
      <c r="G38" s="435"/>
      <c r="H38" s="438"/>
      <c r="I38" s="429"/>
      <c r="J38" s="426"/>
      <c r="K38" s="441"/>
      <c r="L38" s="426">
        <f t="shared" si="37"/>
        <v>0</v>
      </c>
      <c r="M38" s="429"/>
      <c r="N38" s="426"/>
      <c r="O38" s="432"/>
      <c r="P38" s="167">
        <v>6</v>
      </c>
      <c r="Q38" s="168"/>
      <c r="R38" s="325" t="str">
        <f t="shared" si="41"/>
        <v/>
      </c>
      <c r="S38" s="170"/>
      <c r="T38" s="170"/>
      <c r="U38" s="326" t="str">
        <f t="shared" si="38"/>
        <v/>
      </c>
      <c r="V38" s="170"/>
      <c r="W38" s="170"/>
      <c r="X38" s="170"/>
      <c r="Y38" s="327" t="str">
        <f t="shared" si="42"/>
        <v/>
      </c>
      <c r="Z38" s="328" t="str">
        <f t="shared" si="29"/>
        <v/>
      </c>
      <c r="AA38" s="326" t="str">
        <f t="shared" si="39"/>
        <v/>
      </c>
      <c r="AB38" s="328" t="str">
        <f t="shared" si="31"/>
        <v/>
      </c>
      <c r="AC38" s="326" t="str">
        <f t="shared" si="43"/>
        <v/>
      </c>
      <c r="AD38" s="329" t="str">
        <f t="shared" si="44"/>
        <v/>
      </c>
      <c r="AE38" s="467"/>
      <c r="AF38" s="175"/>
      <c r="AG38" s="176"/>
      <c r="AH38" s="177"/>
      <c r="AI38" s="177"/>
      <c r="AJ38" s="435"/>
      <c r="AK38" s="435"/>
      <c r="AL38" s="435"/>
      <c r="AM38" s="177"/>
      <c r="AN38" s="349"/>
      <c r="AO38" s="435"/>
      <c r="AP38" s="435"/>
      <c r="AQ38" s="435"/>
      <c r="AR38" s="435"/>
      <c r="AS38" s="435"/>
      <c r="AT38" s="484"/>
      <c r="AU38" s="154"/>
      <c r="AV38" s="154"/>
      <c r="AW38" s="154"/>
      <c r="AX38" s="154"/>
      <c r="AY38" s="154"/>
      <c r="AZ38" s="154"/>
      <c r="BA38" s="154"/>
      <c r="BB38" s="154"/>
      <c r="BC38" s="154"/>
      <c r="BD38" s="154"/>
      <c r="BE38" s="154"/>
      <c r="BF38" s="154"/>
      <c r="BG38" s="154"/>
      <c r="BH38" s="154"/>
      <c r="BI38" s="154"/>
      <c r="BJ38" s="154"/>
      <c r="BK38" s="154"/>
    </row>
    <row r="39" spans="1:63" s="153" customFormat="1" ht="48.75" customHeight="1" x14ac:dyDescent="0.25">
      <c r="A39" s="442">
        <v>6</v>
      </c>
      <c r="B39" s="451"/>
      <c r="C39" s="433"/>
      <c r="D39" s="433"/>
      <c r="E39" s="433"/>
      <c r="F39" s="448"/>
      <c r="G39" s="433"/>
      <c r="H39" s="436"/>
      <c r="I39" s="427" t="str">
        <f>IF(H39&lt;=0,"",IF(H39&lt;=2,"Muy Baja",IF(H39&lt;=24,"Baja",IF(H39&lt;=500,"Media",IF(H39&lt;=5000,"Alta","Muy Alta")))))</f>
        <v/>
      </c>
      <c r="J39" s="424" t="str">
        <f>IF(I39="","",IF(I39="Muy Baja",0.2,IF(I39="Baja",0.4,IF(I39="Media",0.6,IF(I39="Alta",0.8,IF(I39="Muy Alta",1,))))))</f>
        <v/>
      </c>
      <c r="K39" s="439"/>
      <c r="L39" s="424">
        <f>IF(NOT(ISERROR(MATCH(K39,'[1]Tabla Impacto'!$B$221:$B$223,0))),'[1]Tabla Impacto'!$F$223&amp;"Por favor no seleccionar los criterios de impacto(Afectación Económica o presupuestal y Pérdida Reputacional)",K39)</f>
        <v>0</v>
      </c>
      <c r="M39" s="427" t="str">
        <f>IF(OR(L39='[1]Tabla Impacto'!$C$11,L39='[1]Tabla Impacto'!$D$11),"Leve",IF(OR(L39='[1]Tabla Impacto'!$C$12,L39='[1]Tabla Impacto'!$D$12),"Menor",IF(OR(L39='[1]Tabla Impacto'!$C$13,L39='[1]Tabla Impacto'!$D$13),"Moderado",IF(OR(L39='[1]Tabla Impacto'!$C$14,L39='[1]Tabla Impacto'!$D$14),"Mayor",IF(OR(L39='[1]Tabla Impacto'!$C$15,L39='[1]Tabla Impacto'!$D$15),"Catastrófico","")))))</f>
        <v/>
      </c>
      <c r="N39" s="424" t="str">
        <f>IF(M39="","",IF(M39="Leve",0.2,IF(M39="Menor",0.4,IF(M39="Moderado",0.6,IF(M39="Mayor",0.8,IF(M39="Catastrófico",1,))))))</f>
        <v/>
      </c>
      <c r="O39" s="430" t="str">
        <f>IF(OR(AND(I39="Muy Baja",M39="Leve"),AND(I39="Muy Baja",M39="Menor"),AND(I39="Baja",M39="Leve")),"Bajo",IF(OR(AND(I39="Muy baja",M39="Moderado"),AND(I39="Baja",M39="Menor"),AND(I39="Baja",M39="Moderado"),AND(I39="Media",M39="Leve"),AND(I39="Media",M39="Menor"),AND(I39="Media",M39="Moderado"),AND(I39="Alta",M39="Leve"),AND(I39="Alta",M39="Menor")),"Moderado",IF(OR(AND(I39="Muy Baja",M39="Mayor"),AND(I39="Baja",M39="Mayor"),AND(I39="Media",M39="Mayor"),AND(I39="Alta",M39="Moderado"),AND(I39="Alta",M39="Mayor"),AND(I39="Muy Alta",M39="Leve"),AND(I39="Muy Alta",M39="Menor"),AND(I39="Muy Alta",M39="Moderado"),AND(I39="Muy Alta",M39="Mayor")),"Alto",IF(OR(AND(I39="Muy Baja",M39="Catastrófico"),AND(I39="Baja",M39="Catastrófico"),AND(I39="Media",M39="Catastrófico"),AND(I39="Alta",M39="Catastrófico"),AND(I39="Muy Alta",M39="Catastrófico")),"Extremo",""))))</f>
        <v/>
      </c>
      <c r="P39" s="156">
        <v>1</v>
      </c>
      <c r="Q39" s="157"/>
      <c r="R39" s="314" t="str">
        <f>IF(OR(S39="Preventivo",S39="Detectivo"),"Probabilidad",IF(S39="Correctivo","Impacto",""))</f>
        <v/>
      </c>
      <c r="S39" s="159"/>
      <c r="T39" s="159"/>
      <c r="U39" s="315" t="str">
        <f>IF(AND(S39="Preventivo",T39="Automático"),"50%",IF(AND(S39="Preventivo",T39="Manual"),"40%",IF(AND(S39="Detectivo",T39="Automático"),"40%",IF(AND(S39="Detectivo",T39="Manual"),"30%",IF(AND(S39="Correctivo",T39="Automático"),"35%",IF(AND(S39="Correctivo",T39="Manual"),"25%",""))))))</f>
        <v/>
      </c>
      <c r="V39" s="159"/>
      <c r="W39" s="159"/>
      <c r="X39" s="159"/>
      <c r="Y39" s="316" t="str">
        <f>IFERROR(IF(R39="Probabilidad",(J39-(+J39*U39)),IF(R39="Impacto",J39,"")),"")</f>
        <v/>
      </c>
      <c r="Z39" s="317" t="str">
        <f>IFERROR(IF(Y39="","",IF(Y39&lt;=0.2,"Muy Baja",IF(Y39&lt;=0.4,"Baja",IF(Y39&lt;=0.6,"Media",IF(Y39&lt;=0.8,"Alta","Muy Alta"))))),"")</f>
        <v/>
      </c>
      <c r="AA39" s="315" t="str">
        <f>+Y39</f>
        <v/>
      </c>
      <c r="AB39" s="317" t="str">
        <f>IFERROR(IF(AC39="","",IF(AC39&lt;=0.2,"Leve",IF(AC39&lt;=0.4,"Menor",IF(AC39&lt;=0.6,"Moderado",IF(AC39&lt;=0.8,"Mayor","Catastrófico"))))),"")</f>
        <v/>
      </c>
      <c r="AC39" s="315" t="str">
        <f>IFERROR(IF(R39="Impacto",(N39-(+N39*U39)),IF(R39="Probabilidad",N39,"")),"")</f>
        <v/>
      </c>
      <c r="AD39" s="318" t="str">
        <f>IFERROR(IF(OR(AND(Z39="Muy Baja",AB39="Leve"),AND(Z39="Muy Baja",AB39="Menor"),AND(Z39="Baja",AB39="Leve")),"Bajo",IF(OR(AND(Z39="Muy baja",AB39="Moderado"),AND(Z39="Baja",AB39="Menor"),AND(Z39="Baja",AB39="Moderado"),AND(Z39="Media",AB39="Leve"),AND(Z39="Media",AB39="Menor"),AND(Z39="Media",AB39="Moderado"),AND(Z39="Alta",AB39="Leve"),AND(Z39="Alta",AB39="Menor")),"Moderado",IF(OR(AND(Z39="Muy Baja",AB39="Mayor"),AND(Z39="Baja",AB39="Mayor"),AND(Z39="Media",AB39="Mayor"),AND(Z39="Alta",AB39="Moderado"),AND(Z39="Alta",AB39="Mayor"),AND(Z39="Muy Alta",AB39="Leve"),AND(Z39="Muy Alta",AB39="Menor"),AND(Z39="Muy Alta",AB39="Moderado"),AND(Z39="Muy Alta",AB39="Mayor")),"Alto",IF(OR(AND(Z39="Muy Baja",AB39="Catastrófico"),AND(Z39="Baja",AB39="Catastrófico"),AND(Z39="Media",AB39="Catastrófico"),AND(Z39="Alta",AB39="Catastrófico"),AND(Z39="Muy Alta",AB39="Catastrófico")),"Extremo","")))),"")</f>
        <v/>
      </c>
      <c r="AE39" s="465"/>
      <c r="AF39" s="164"/>
      <c r="AG39" s="165"/>
      <c r="AH39" s="166"/>
      <c r="AI39" s="166"/>
      <c r="AJ39" s="433"/>
      <c r="AK39" s="433"/>
      <c r="AL39" s="433"/>
      <c r="AM39" s="166"/>
      <c r="AN39" s="350"/>
      <c r="AO39" s="433"/>
      <c r="AP39" s="433"/>
      <c r="AQ39" s="481"/>
      <c r="AR39" s="433"/>
      <c r="AS39" s="433"/>
      <c r="AT39" s="482"/>
      <c r="AU39" s="154"/>
      <c r="AV39" s="154"/>
      <c r="AW39" s="154"/>
      <c r="AX39" s="154"/>
      <c r="AY39" s="154"/>
      <c r="AZ39" s="154"/>
      <c r="BA39" s="154"/>
      <c r="BB39" s="154"/>
      <c r="BC39" s="154"/>
      <c r="BD39" s="154"/>
      <c r="BE39" s="154"/>
      <c r="BF39" s="154"/>
      <c r="BG39" s="154"/>
      <c r="BH39" s="154"/>
      <c r="BI39" s="154"/>
      <c r="BJ39" s="154"/>
      <c r="BK39" s="154"/>
    </row>
    <row r="40" spans="1:63" s="153" customFormat="1" ht="48.75" customHeight="1" x14ac:dyDescent="0.25">
      <c r="A40" s="443"/>
      <c r="B40" s="452"/>
      <c r="C40" s="434"/>
      <c r="D40" s="434"/>
      <c r="E40" s="434"/>
      <c r="F40" s="449"/>
      <c r="G40" s="434"/>
      <c r="H40" s="437"/>
      <c r="I40" s="428"/>
      <c r="J40" s="425"/>
      <c r="K40" s="440"/>
      <c r="L40" s="425">
        <f t="shared" ref="L40:L44" si="45">IF(NOT(ISERROR(MATCH(K40,_xlfn.ANCHORARRAY(F51),0))),J53&amp;"Por favor no seleccionar los criterios de impacto",K40)</f>
        <v>0</v>
      </c>
      <c r="M40" s="428"/>
      <c r="N40" s="425"/>
      <c r="O40" s="431"/>
      <c r="P40" s="135">
        <v>2</v>
      </c>
      <c r="Q40" s="115"/>
      <c r="R40" s="319" t="str">
        <f>IF(OR(S40="Preventivo",S40="Detectivo"),"Probabilidad",IF(S40="Correctivo","Impacto",""))</f>
        <v/>
      </c>
      <c r="S40" s="143"/>
      <c r="T40" s="143"/>
      <c r="U40" s="320" t="str">
        <f t="shared" ref="U40:U44" si="46">IF(AND(S40="Preventivo",T40="Automático"),"50%",IF(AND(S40="Preventivo",T40="Manual"),"40%",IF(AND(S40="Detectivo",T40="Automático"),"40%",IF(AND(S40="Detectivo",T40="Manual"),"30%",IF(AND(S40="Correctivo",T40="Automático"),"35%",IF(AND(S40="Correctivo",T40="Manual"),"25%",""))))))</f>
        <v/>
      </c>
      <c r="V40" s="143"/>
      <c r="W40" s="143"/>
      <c r="X40" s="143"/>
      <c r="Y40" s="321" t="str">
        <f>IFERROR(IF(AND(R39="Probabilidad",R40="Probabilidad"),(AA39-(+AA39*U40)),IF(R40="Probabilidad",(J39-(+J39*U40)),IF(R40="Impacto",AA39,""))),"")</f>
        <v/>
      </c>
      <c r="Z40" s="322" t="str">
        <f t="shared" si="29"/>
        <v/>
      </c>
      <c r="AA40" s="320" t="str">
        <f t="shared" ref="AA40:AA44" si="47">+Y40</f>
        <v/>
      </c>
      <c r="AB40" s="322" t="str">
        <f t="shared" si="31"/>
        <v/>
      </c>
      <c r="AC40" s="320" t="str">
        <f>IFERROR(IF(AND(R39="Impacto",R40="Impacto"),(AC39-(+AC39*U40)),IF(R40="Impacto",(N39-(+N39*U40)),IF(R40="Probabilidad",AC39,""))),"")</f>
        <v/>
      </c>
      <c r="AD40" s="323" t="str">
        <f t="shared" ref="AD40:AD41" si="48">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466"/>
      <c r="AF40" s="148"/>
      <c r="AG40" s="147"/>
      <c r="AH40" s="142"/>
      <c r="AI40" s="142"/>
      <c r="AJ40" s="434"/>
      <c r="AK40" s="434"/>
      <c r="AL40" s="434"/>
      <c r="AM40" s="142"/>
      <c r="AN40" s="147"/>
      <c r="AO40" s="434"/>
      <c r="AP40" s="434"/>
      <c r="AQ40" s="434"/>
      <c r="AR40" s="434"/>
      <c r="AS40" s="434"/>
      <c r="AT40" s="483"/>
      <c r="AU40" s="154"/>
      <c r="AV40" s="154"/>
      <c r="AW40" s="154"/>
      <c r="AX40" s="154"/>
      <c r="AY40" s="154"/>
      <c r="AZ40" s="154"/>
      <c r="BA40" s="154"/>
      <c r="BB40" s="154"/>
      <c r="BC40" s="154"/>
      <c r="BD40" s="154"/>
      <c r="BE40" s="154"/>
      <c r="BF40" s="154"/>
      <c r="BG40" s="154"/>
      <c r="BH40" s="154"/>
      <c r="BI40" s="154"/>
      <c r="BJ40" s="154"/>
      <c r="BK40" s="154"/>
    </row>
    <row r="41" spans="1:63" s="153" customFormat="1" ht="48.75" customHeight="1" x14ac:dyDescent="0.25">
      <c r="A41" s="443"/>
      <c r="B41" s="452"/>
      <c r="C41" s="434"/>
      <c r="D41" s="434"/>
      <c r="E41" s="434"/>
      <c r="F41" s="449"/>
      <c r="G41" s="434"/>
      <c r="H41" s="437"/>
      <c r="I41" s="428"/>
      <c r="J41" s="425"/>
      <c r="K41" s="440"/>
      <c r="L41" s="425">
        <f t="shared" si="45"/>
        <v>0</v>
      </c>
      <c r="M41" s="428"/>
      <c r="N41" s="425"/>
      <c r="O41" s="431"/>
      <c r="P41" s="135">
        <v>3</v>
      </c>
      <c r="Q41" s="324"/>
      <c r="R41" s="319" t="str">
        <f>IF(OR(S41="Preventivo",S41="Detectivo"),"Probabilidad",IF(S41="Correctivo","Impacto",""))</f>
        <v/>
      </c>
      <c r="S41" s="143"/>
      <c r="T41" s="143"/>
      <c r="U41" s="320" t="str">
        <f t="shared" si="46"/>
        <v/>
      </c>
      <c r="V41" s="143"/>
      <c r="W41" s="143"/>
      <c r="X41" s="143"/>
      <c r="Y41" s="321" t="str">
        <f>IFERROR(IF(AND(R40="Probabilidad",R41="Probabilidad"),(AA40-(+AA40*U41)),IF(AND(R40="Impacto",R41="Probabilidad"),(AA39-(+AA39*U41)),IF(R41="Impacto",AA40,""))),"")</f>
        <v/>
      </c>
      <c r="Z41" s="322" t="str">
        <f t="shared" si="29"/>
        <v/>
      </c>
      <c r="AA41" s="320" t="str">
        <f t="shared" si="47"/>
        <v/>
      </c>
      <c r="AB41" s="322" t="str">
        <f t="shared" si="31"/>
        <v/>
      </c>
      <c r="AC41" s="320" t="str">
        <f>IFERROR(IF(AND(R40="Impacto",R41="Impacto"),(AC40-(+AC40*U41)),IF(AND(R40="Probabilidad",R41="Impacto"),(AC39-(+AC39*U41)),IF(R41="Probabilidad",AC40,""))),"")</f>
        <v/>
      </c>
      <c r="AD41" s="323" t="str">
        <f t="shared" si="48"/>
        <v/>
      </c>
      <c r="AE41" s="466"/>
      <c r="AF41" s="148"/>
      <c r="AG41" s="147"/>
      <c r="AH41" s="142"/>
      <c r="AI41" s="142"/>
      <c r="AJ41" s="434"/>
      <c r="AK41" s="434"/>
      <c r="AL41" s="434"/>
      <c r="AM41" s="142"/>
      <c r="AN41" s="147"/>
      <c r="AO41" s="434"/>
      <c r="AP41" s="434"/>
      <c r="AQ41" s="434"/>
      <c r="AR41" s="434"/>
      <c r="AS41" s="434"/>
      <c r="AT41" s="483"/>
      <c r="AU41" s="154"/>
      <c r="AV41" s="154"/>
      <c r="AW41" s="154"/>
      <c r="AX41" s="154"/>
      <c r="AY41" s="154"/>
      <c r="AZ41" s="154"/>
      <c r="BA41" s="154"/>
      <c r="BB41" s="154"/>
      <c r="BC41" s="154"/>
      <c r="BD41" s="154"/>
      <c r="BE41" s="154"/>
      <c r="BF41" s="154"/>
      <c r="BG41" s="154"/>
      <c r="BH41" s="154"/>
      <c r="BI41" s="154"/>
      <c r="BJ41" s="154"/>
      <c r="BK41" s="154"/>
    </row>
    <row r="42" spans="1:63" s="153" customFormat="1" ht="48.75" customHeight="1" x14ac:dyDescent="0.25">
      <c r="A42" s="443"/>
      <c r="B42" s="452"/>
      <c r="C42" s="434"/>
      <c r="D42" s="434"/>
      <c r="E42" s="434"/>
      <c r="F42" s="449"/>
      <c r="G42" s="434"/>
      <c r="H42" s="437"/>
      <c r="I42" s="428"/>
      <c r="J42" s="425"/>
      <c r="K42" s="440"/>
      <c r="L42" s="425">
        <f t="shared" si="45"/>
        <v>0</v>
      </c>
      <c r="M42" s="428"/>
      <c r="N42" s="425"/>
      <c r="O42" s="431"/>
      <c r="P42" s="135">
        <v>4</v>
      </c>
      <c r="Q42" s="115"/>
      <c r="R42" s="319" t="str">
        <f t="shared" ref="R42:R44" si="49">IF(OR(S42="Preventivo",S42="Detectivo"),"Probabilidad",IF(S42="Correctivo","Impacto",""))</f>
        <v/>
      </c>
      <c r="S42" s="143"/>
      <c r="T42" s="143"/>
      <c r="U42" s="320" t="str">
        <f t="shared" si="46"/>
        <v/>
      </c>
      <c r="V42" s="143"/>
      <c r="W42" s="143"/>
      <c r="X42" s="143"/>
      <c r="Y42" s="321" t="str">
        <f t="shared" ref="Y42:Y44" si="50">IFERROR(IF(AND(R41="Probabilidad",R42="Probabilidad"),(AA41-(+AA41*U42)),IF(AND(R41="Impacto",R42="Probabilidad"),(AA40-(+AA40*U42)),IF(R42="Impacto",AA41,""))),"")</f>
        <v/>
      </c>
      <c r="Z42" s="322" t="str">
        <f t="shared" si="29"/>
        <v/>
      </c>
      <c r="AA42" s="320" t="str">
        <f t="shared" si="47"/>
        <v/>
      </c>
      <c r="AB42" s="322" t="str">
        <f t="shared" si="31"/>
        <v/>
      </c>
      <c r="AC42" s="320" t="str">
        <f t="shared" ref="AC42:AC44" si="51">IFERROR(IF(AND(R41="Impacto",R42="Impacto"),(AC41-(+AC41*U42)),IF(AND(R41="Probabilidad",R42="Impacto"),(AC40-(+AC40*U42)),IF(R42="Probabilidad",AC41,""))),"")</f>
        <v/>
      </c>
      <c r="AD42" s="323" t="str">
        <f>IFERROR(IF(OR(AND(Z42="Muy Baja",AB42="Leve"),AND(Z42="Muy Baja",AB42="Menor"),AND(Z42="Baja",AB42="Leve")),"Bajo",IF(OR(AND(Z42="Muy baja",AB42="Moderado"),AND(Z42="Baja",AB42="Menor"),AND(Z42="Baja",AB42="Moderado"),AND(Z42="Media",AB42="Leve"),AND(Z42="Media",AB42="Menor"),AND(Z42="Media",AB42="Moderado"),AND(Z42="Alta",AB42="Leve"),AND(Z42="Alta",AB42="Menor")),"Moderado",IF(OR(AND(Z42="Muy Baja",AB42="Mayor"),AND(Z42="Baja",AB42="Mayor"),AND(Z42="Media",AB42="Mayor"),AND(Z42="Alta",AB42="Moderado"),AND(Z42="Alta",AB42="Mayor"),AND(Z42="Muy Alta",AB42="Leve"),AND(Z42="Muy Alta",AB42="Menor"),AND(Z42="Muy Alta",AB42="Moderado"),AND(Z42="Muy Alta",AB42="Mayor")),"Alto",IF(OR(AND(Z42="Muy Baja",AB42="Catastrófico"),AND(Z42="Baja",AB42="Catastrófico"),AND(Z42="Media",AB42="Catastrófico"),AND(Z42="Alta",AB42="Catastrófico"),AND(Z42="Muy Alta",AB42="Catastrófico")),"Extremo","")))),"")</f>
        <v/>
      </c>
      <c r="AE42" s="466"/>
      <c r="AF42" s="148"/>
      <c r="AG42" s="147"/>
      <c r="AH42" s="142"/>
      <c r="AI42" s="142"/>
      <c r="AJ42" s="434"/>
      <c r="AK42" s="434"/>
      <c r="AL42" s="434"/>
      <c r="AM42" s="142"/>
      <c r="AN42" s="147"/>
      <c r="AO42" s="434"/>
      <c r="AP42" s="434"/>
      <c r="AQ42" s="434"/>
      <c r="AR42" s="434"/>
      <c r="AS42" s="434"/>
      <c r="AT42" s="483"/>
      <c r="AU42" s="154"/>
      <c r="AV42" s="154"/>
      <c r="AW42" s="154"/>
      <c r="AX42" s="154"/>
      <c r="AY42" s="154"/>
      <c r="AZ42" s="154"/>
      <c r="BA42" s="154"/>
      <c r="BB42" s="154"/>
      <c r="BC42" s="154"/>
      <c r="BD42" s="154"/>
      <c r="BE42" s="154"/>
      <c r="BF42" s="154"/>
      <c r="BG42" s="154"/>
      <c r="BH42" s="154"/>
      <c r="BI42" s="154"/>
      <c r="BJ42" s="154"/>
      <c r="BK42" s="154"/>
    </row>
    <row r="43" spans="1:63" s="153" customFormat="1" ht="48.75" customHeight="1" x14ac:dyDescent="0.25">
      <c r="A43" s="443"/>
      <c r="B43" s="452"/>
      <c r="C43" s="434"/>
      <c r="D43" s="434"/>
      <c r="E43" s="434"/>
      <c r="F43" s="449"/>
      <c r="G43" s="434"/>
      <c r="H43" s="437"/>
      <c r="I43" s="428"/>
      <c r="J43" s="425"/>
      <c r="K43" s="440"/>
      <c r="L43" s="425">
        <f t="shared" si="45"/>
        <v>0</v>
      </c>
      <c r="M43" s="428"/>
      <c r="N43" s="425"/>
      <c r="O43" s="431"/>
      <c r="P43" s="135">
        <v>5</v>
      </c>
      <c r="Q43" s="115"/>
      <c r="R43" s="319" t="str">
        <f t="shared" si="49"/>
        <v/>
      </c>
      <c r="S43" s="143"/>
      <c r="T43" s="143"/>
      <c r="U43" s="320" t="str">
        <f t="shared" si="46"/>
        <v/>
      </c>
      <c r="V43" s="143"/>
      <c r="W43" s="143"/>
      <c r="X43" s="143"/>
      <c r="Y43" s="321" t="str">
        <f t="shared" si="50"/>
        <v/>
      </c>
      <c r="Z43" s="322" t="str">
        <f t="shared" si="29"/>
        <v/>
      </c>
      <c r="AA43" s="320" t="str">
        <f t="shared" si="47"/>
        <v/>
      </c>
      <c r="AB43" s="322" t="str">
        <f t="shared" si="31"/>
        <v/>
      </c>
      <c r="AC43" s="320" t="str">
        <f t="shared" si="51"/>
        <v/>
      </c>
      <c r="AD43" s="323" t="str">
        <f t="shared" ref="AD43" si="52">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466"/>
      <c r="AF43" s="148"/>
      <c r="AG43" s="147"/>
      <c r="AH43" s="142"/>
      <c r="AI43" s="142"/>
      <c r="AJ43" s="434"/>
      <c r="AK43" s="434"/>
      <c r="AL43" s="434"/>
      <c r="AM43" s="142"/>
      <c r="AN43" s="147"/>
      <c r="AO43" s="434"/>
      <c r="AP43" s="434"/>
      <c r="AQ43" s="434"/>
      <c r="AR43" s="434"/>
      <c r="AS43" s="434"/>
      <c r="AT43" s="483"/>
      <c r="AU43" s="154"/>
      <c r="AV43" s="154"/>
      <c r="AW43" s="154"/>
      <c r="AX43" s="154"/>
      <c r="AY43" s="154"/>
      <c r="AZ43" s="154"/>
      <c r="BA43" s="154"/>
      <c r="BB43" s="154"/>
      <c r="BC43" s="154"/>
      <c r="BD43" s="154"/>
      <c r="BE43" s="154"/>
      <c r="BF43" s="154"/>
      <c r="BG43" s="154"/>
      <c r="BH43" s="154"/>
      <c r="BI43" s="154"/>
      <c r="BJ43" s="154"/>
      <c r="BK43" s="154"/>
    </row>
    <row r="44" spans="1:63" s="153" customFormat="1" ht="48.75" customHeight="1" thickBot="1" x14ac:dyDescent="0.3">
      <c r="A44" s="456"/>
      <c r="B44" s="464"/>
      <c r="C44" s="457"/>
      <c r="D44" s="457"/>
      <c r="E44" s="457"/>
      <c r="F44" s="458"/>
      <c r="G44" s="457"/>
      <c r="H44" s="460"/>
      <c r="I44" s="459"/>
      <c r="J44" s="454"/>
      <c r="K44" s="441"/>
      <c r="L44" s="454">
        <f t="shared" si="45"/>
        <v>0</v>
      </c>
      <c r="M44" s="459"/>
      <c r="N44" s="454"/>
      <c r="O44" s="455"/>
      <c r="P44" s="300">
        <v>6</v>
      </c>
      <c r="Q44" s="298"/>
      <c r="R44" s="331" t="str">
        <f t="shared" si="49"/>
        <v/>
      </c>
      <c r="S44" s="299"/>
      <c r="T44" s="299"/>
      <c r="U44" s="332" t="str">
        <f t="shared" si="46"/>
        <v/>
      </c>
      <c r="V44" s="299"/>
      <c r="W44" s="299"/>
      <c r="X44" s="299"/>
      <c r="Y44" s="333" t="str">
        <f t="shared" si="50"/>
        <v/>
      </c>
      <c r="Z44" s="334" t="str">
        <f t="shared" si="29"/>
        <v/>
      </c>
      <c r="AA44" s="332" t="str">
        <f t="shared" si="47"/>
        <v/>
      </c>
      <c r="AB44" s="334" t="str">
        <f>IFERROR(IF(AC44="","",IF(AC44&lt;=0.2,"Leve",IF(AC44&lt;=0.4,"Menor",IF(AC44&lt;=0.6,"Moderado",IF(AC44&lt;=0.8,"Mayor","Catastrófico"))))),"")</f>
        <v/>
      </c>
      <c r="AC44" s="332" t="str">
        <f t="shared" si="51"/>
        <v/>
      </c>
      <c r="AD44" s="335" t="str">
        <f>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504"/>
      <c r="AF44" s="228"/>
      <c r="AG44" s="229"/>
      <c r="AH44" s="301"/>
      <c r="AI44" s="301"/>
      <c r="AJ44" s="457"/>
      <c r="AK44" s="457"/>
      <c r="AL44" s="457"/>
      <c r="AM44" s="301"/>
      <c r="AN44" s="349"/>
      <c r="AO44" s="457"/>
      <c r="AP44" s="457"/>
      <c r="AQ44" s="457"/>
      <c r="AR44" s="457"/>
      <c r="AS44" s="457"/>
      <c r="AT44" s="485"/>
      <c r="AU44" s="154"/>
      <c r="AV44" s="154"/>
      <c r="AW44" s="154"/>
      <c r="AX44" s="154"/>
      <c r="AY44" s="154"/>
      <c r="AZ44" s="154"/>
      <c r="BA44" s="154"/>
      <c r="BB44" s="154"/>
      <c r="BC44" s="154"/>
      <c r="BD44" s="154"/>
      <c r="BE44" s="154"/>
      <c r="BF44" s="154"/>
      <c r="BG44" s="154"/>
      <c r="BH44" s="154"/>
      <c r="BI44" s="154"/>
      <c r="BJ44" s="154"/>
      <c r="BK44" s="154"/>
    </row>
    <row r="45" spans="1:63" s="153" customFormat="1" ht="48.75" customHeight="1" x14ac:dyDescent="0.25">
      <c r="A45" s="442">
        <v>7</v>
      </c>
      <c r="B45" s="410"/>
      <c r="C45" s="445"/>
      <c r="D45" s="433"/>
      <c r="E45" s="461"/>
      <c r="F45" s="448"/>
      <c r="G45" s="433"/>
      <c r="H45" s="436"/>
      <c r="I45" s="427" t="str">
        <f>IF(H45&lt;=0,"",IF(H45&lt;=2,"Muy Baja",IF(H45&lt;=24,"Baja",IF(H45&lt;=500,"Media",IF(H45&lt;=5000,"Alta","Muy Alta")))))</f>
        <v/>
      </c>
      <c r="J45" s="424" t="str">
        <f>IF(I45="","",IF(I45="Muy Baja",0.2,IF(I45="Baja",0.4,IF(I45="Media",0.6,IF(I45="Alta",0.8,IF(I45="Muy Alta",1,))))))</f>
        <v/>
      </c>
      <c r="K45" s="439"/>
      <c r="L45" s="424">
        <f>IF(NOT(ISERROR(MATCH(K45,'[1]Tabla Impacto'!$B$221:$B$223,0))),'[1]Tabla Impacto'!$F$223&amp;"Por favor no seleccionar los criterios de impacto(Afectación Económica o presupuestal y Pérdida Reputacional)",K45)</f>
        <v>0</v>
      </c>
      <c r="M45" s="427" t="str">
        <f>IF(OR(L45='[1]Tabla Impacto'!$C$11,L45='[1]Tabla Impacto'!$D$11),"Leve",IF(OR(L45='[1]Tabla Impacto'!$C$12,L45='[1]Tabla Impacto'!$D$12),"Menor",IF(OR(L45='[1]Tabla Impacto'!$C$13,L45='[1]Tabla Impacto'!$D$13),"Moderado",IF(OR(L45='[1]Tabla Impacto'!$C$14,L45='[1]Tabla Impacto'!$D$14),"Mayor",IF(OR(L45='[1]Tabla Impacto'!$C$15,L45='[1]Tabla Impacto'!$D$15),"Catastrófico","")))))</f>
        <v/>
      </c>
      <c r="N45" s="424" t="str">
        <f>IF(M45="","",IF(M45="Leve",0.2,IF(M45="Menor",0.4,IF(M45="Moderado",0.6,IF(M45="Mayor",0.8,IF(M45="Catastrófico",1,))))))</f>
        <v/>
      </c>
      <c r="O45" s="430" t="str">
        <f>IF(OR(AND(I45="Muy Baja",M45="Leve"),AND(I45="Muy Baja",M45="Menor"),AND(I45="Baja",M45="Leve")),"Bajo",IF(OR(AND(I45="Muy baja",M45="Moderado"),AND(I45="Baja",M45="Menor"),AND(I45="Baja",M45="Moderado"),AND(I45="Media",M45="Leve"),AND(I45="Media",M45="Menor"),AND(I45="Media",M45="Moderado"),AND(I45="Alta",M45="Leve"),AND(I45="Alta",M45="Menor")),"Moderado",IF(OR(AND(I45="Muy Baja",M45="Mayor"),AND(I45="Baja",M45="Mayor"),AND(I45="Media",M45="Mayor"),AND(I45="Alta",M45="Moderado"),AND(I45="Alta",M45="Mayor"),AND(I45="Muy Alta",M45="Leve"),AND(I45="Muy Alta",M45="Menor"),AND(I45="Muy Alta",M45="Moderado"),AND(I45="Muy Alta",M45="Mayor")),"Alto",IF(OR(AND(I45="Muy Baja",M45="Catastrófico"),AND(I45="Baja",M45="Catastrófico"),AND(I45="Media",M45="Catastrófico"),AND(I45="Alta",M45="Catastrófico"),AND(I45="Muy Alta",M45="Catastrófico")),"Extremo",""))))</f>
        <v/>
      </c>
      <c r="P45" s="156">
        <v>1</v>
      </c>
      <c r="Q45" s="157"/>
      <c r="R45" s="314" t="str">
        <f>IF(OR(S45="Preventivo",S45="Detectivo"),"Probabilidad",IF(S45="Correctivo","Impacto",""))</f>
        <v/>
      </c>
      <c r="S45" s="159"/>
      <c r="T45" s="159"/>
      <c r="U45" s="315" t="str">
        <f>IF(AND(S45="Preventivo",T45="Automático"),"50%",IF(AND(S45="Preventivo",T45="Manual"),"40%",IF(AND(S45="Detectivo",T45="Automático"),"40%",IF(AND(S45="Detectivo",T45="Manual"),"30%",IF(AND(S45="Correctivo",T45="Automático"),"35%",IF(AND(S45="Correctivo",T45="Manual"),"25%",""))))))</f>
        <v/>
      </c>
      <c r="V45" s="159"/>
      <c r="W45" s="159"/>
      <c r="X45" s="159"/>
      <c r="Y45" s="316" t="str">
        <f>IFERROR(IF(R45="Probabilidad",(J45-(+J45*U45)),IF(R45="Impacto",J45,"")),"")</f>
        <v/>
      </c>
      <c r="Z45" s="317" t="str">
        <f>IFERROR(IF(Y45="","",IF(Y45&lt;=0.2,"Muy Baja",IF(Y45&lt;=0.4,"Baja",IF(Y45&lt;=0.6,"Media",IF(Y45&lt;=0.8,"Alta","Muy Alta"))))),"")</f>
        <v/>
      </c>
      <c r="AA45" s="315" t="str">
        <f>+Y45</f>
        <v/>
      </c>
      <c r="AB45" s="317" t="str">
        <f>IFERROR(IF(AC45="","",IF(AC45&lt;=0.2,"Leve",IF(AC45&lt;=0.4,"Menor",IF(AC45&lt;=0.6,"Moderado",IF(AC45&lt;=0.8,"Mayor","Catastrófico"))))),"")</f>
        <v/>
      </c>
      <c r="AC45" s="315" t="str">
        <f>IFERROR(IF(R45="Impacto",(N45-(+N45*U45)),IF(R45="Probabilidad",N45,"")),"")</f>
        <v/>
      </c>
      <c r="AD45" s="318" t="str">
        <f>IFERROR(IF(OR(AND(Z45="Muy Baja",AB45="Leve"),AND(Z45="Muy Baja",AB45="Menor"),AND(Z45="Baja",AB45="Leve")),"Bajo",IF(OR(AND(Z45="Muy baja",AB45="Moderado"),AND(Z45="Baja",AB45="Menor"),AND(Z45="Baja",AB45="Moderado"),AND(Z45="Media",AB45="Leve"),AND(Z45="Media",AB45="Menor"),AND(Z45="Media",AB45="Moderado"),AND(Z45="Alta",AB45="Leve"),AND(Z45="Alta",AB45="Menor")),"Moderado",IF(OR(AND(Z45="Muy Baja",AB45="Mayor"),AND(Z45="Baja",AB45="Mayor"),AND(Z45="Media",AB45="Mayor"),AND(Z45="Alta",AB45="Moderado"),AND(Z45="Alta",AB45="Mayor"),AND(Z45="Muy Alta",AB45="Leve"),AND(Z45="Muy Alta",AB45="Menor"),AND(Z45="Muy Alta",AB45="Moderado"),AND(Z45="Muy Alta",AB45="Mayor")),"Alto",IF(OR(AND(Z45="Muy Baja",AB45="Catastrófico"),AND(Z45="Baja",AB45="Catastrófico"),AND(Z45="Media",AB45="Catastrófico"),AND(Z45="Alta",AB45="Catastrófico"),AND(Z45="Muy Alta",AB45="Catastrófico")),"Extremo","")))),"")</f>
        <v/>
      </c>
      <c r="AE45" s="465"/>
      <c r="AF45" s="164"/>
      <c r="AG45" s="165"/>
      <c r="AH45" s="166"/>
      <c r="AI45" s="166"/>
      <c r="AJ45" s="433"/>
      <c r="AK45" s="433"/>
      <c r="AL45" s="433"/>
      <c r="AM45" s="166"/>
      <c r="AN45" s="350"/>
      <c r="AO45" s="433"/>
      <c r="AP45" s="433"/>
      <c r="AQ45" s="481"/>
      <c r="AR45" s="433"/>
      <c r="AS45" s="433"/>
      <c r="AT45" s="482"/>
      <c r="AU45" s="154"/>
      <c r="AV45" s="154"/>
      <c r="AW45" s="154"/>
      <c r="AX45" s="154"/>
      <c r="AY45" s="154"/>
      <c r="AZ45" s="154"/>
      <c r="BA45" s="154"/>
      <c r="BB45" s="154"/>
      <c r="BC45" s="154"/>
      <c r="BD45" s="154"/>
      <c r="BE45" s="154"/>
      <c r="BF45" s="154"/>
      <c r="BG45" s="154"/>
      <c r="BH45" s="154"/>
      <c r="BI45" s="154"/>
      <c r="BJ45" s="154"/>
      <c r="BK45" s="154"/>
    </row>
    <row r="46" spans="1:63" s="153" customFormat="1" ht="48.75" customHeight="1" x14ac:dyDescent="0.25">
      <c r="A46" s="443"/>
      <c r="B46" s="411"/>
      <c r="C46" s="446"/>
      <c r="D46" s="434"/>
      <c r="E46" s="462"/>
      <c r="F46" s="449"/>
      <c r="G46" s="434"/>
      <c r="H46" s="437"/>
      <c r="I46" s="428"/>
      <c r="J46" s="425"/>
      <c r="K46" s="440"/>
      <c r="L46" s="425">
        <f t="shared" ref="L46:L50" si="53">IF(NOT(ISERROR(MATCH(K46,_xlfn.ANCHORARRAY(F57),0))),J59&amp;"Por favor no seleccionar los criterios de impacto",K46)</f>
        <v>0</v>
      </c>
      <c r="M46" s="428"/>
      <c r="N46" s="425"/>
      <c r="O46" s="431"/>
      <c r="P46" s="135">
        <v>2</v>
      </c>
      <c r="Q46" s="115"/>
      <c r="R46" s="319" t="str">
        <f>IF(OR(S46="Preventivo",S46="Detectivo"),"Probabilidad",IF(S46="Correctivo","Impacto",""))</f>
        <v/>
      </c>
      <c r="S46" s="143"/>
      <c r="T46" s="143"/>
      <c r="U46" s="320" t="str">
        <f t="shared" ref="U46:U50" si="54">IF(AND(S46="Preventivo",T46="Automático"),"50%",IF(AND(S46="Preventivo",T46="Manual"),"40%",IF(AND(S46="Detectivo",T46="Automático"),"40%",IF(AND(S46="Detectivo",T46="Manual"),"30%",IF(AND(S46="Correctivo",T46="Automático"),"35%",IF(AND(S46="Correctivo",T46="Manual"),"25%",""))))))</f>
        <v/>
      </c>
      <c r="V46" s="143"/>
      <c r="W46" s="143"/>
      <c r="X46" s="143"/>
      <c r="Y46" s="321" t="str">
        <f>IFERROR(IF(AND(R45="Probabilidad",R46="Probabilidad"),(AA45-(+AA45*U46)),IF(R46="Probabilidad",(J45-(+J45*U46)),IF(R46="Impacto",AA45,""))),"")</f>
        <v/>
      </c>
      <c r="Z46" s="322" t="str">
        <f t="shared" si="29"/>
        <v/>
      </c>
      <c r="AA46" s="320" t="str">
        <f t="shared" ref="AA46:AA50" si="55">+Y46</f>
        <v/>
      </c>
      <c r="AB46" s="322" t="str">
        <f t="shared" si="31"/>
        <v/>
      </c>
      <c r="AC46" s="320" t="str">
        <f>IFERROR(IF(AND(R45="Impacto",R46="Impacto"),(AC45-(+AC45*U46)),IF(R46="Impacto",(N45-(+N45*U46)),IF(R46="Probabilidad",AC45,""))),"")</f>
        <v/>
      </c>
      <c r="AD46" s="323" t="str">
        <f t="shared" ref="AD46:AD47" si="56">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466"/>
      <c r="AF46" s="148"/>
      <c r="AG46" s="147"/>
      <c r="AH46" s="142"/>
      <c r="AI46" s="142"/>
      <c r="AJ46" s="434"/>
      <c r="AK46" s="434"/>
      <c r="AL46" s="434"/>
      <c r="AM46" s="142"/>
      <c r="AN46" s="147"/>
      <c r="AO46" s="434"/>
      <c r="AP46" s="434"/>
      <c r="AQ46" s="434"/>
      <c r="AR46" s="434"/>
      <c r="AS46" s="434"/>
      <c r="AT46" s="483"/>
      <c r="AU46" s="154"/>
      <c r="AV46" s="154"/>
      <c r="AW46" s="154"/>
      <c r="AX46" s="154"/>
      <c r="AY46" s="154"/>
      <c r="AZ46" s="154"/>
      <c r="BA46" s="154"/>
      <c r="BB46" s="154"/>
      <c r="BC46" s="154"/>
      <c r="BD46" s="154"/>
      <c r="BE46" s="154"/>
      <c r="BF46" s="154"/>
      <c r="BG46" s="154"/>
      <c r="BH46" s="154"/>
      <c r="BI46" s="154"/>
      <c r="BJ46" s="154"/>
      <c r="BK46" s="154"/>
    </row>
    <row r="47" spans="1:63" s="153" customFormat="1" ht="48.75" customHeight="1" x14ac:dyDescent="0.25">
      <c r="A47" s="443"/>
      <c r="B47" s="411"/>
      <c r="C47" s="446"/>
      <c r="D47" s="434"/>
      <c r="E47" s="462"/>
      <c r="F47" s="449"/>
      <c r="G47" s="434"/>
      <c r="H47" s="437"/>
      <c r="I47" s="428"/>
      <c r="J47" s="425"/>
      <c r="K47" s="440"/>
      <c r="L47" s="425">
        <f t="shared" si="53"/>
        <v>0</v>
      </c>
      <c r="M47" s="428"/>
      <c r="N47" s="425"/>
      <c r="O47" s="431"/>
      <c r="P47" s="135">
        <v>3</v>
      </c>
      <c r="Q47" s="324"/>
      <c r="R47" s="319" t="str">
        <f>IF(OR(S47="Preventivo",S47="Detectivo"),"Probabilidad",IF(S47="Correctivo","Impacto",""))</f>
        <v/>
      </c>
      <c r="S47" s="143"/>
      <c r="T47" s="143"/>
      <c r="U47" s="320" t="str">
        <f t="shared" si="54"/>
        <v/>
      </c>
      <c r="V47" s="143"/>
      <c r="W47" s="143"/>
      <c r="X47" s="143"/>
      <c r="Y47" s="321" t="str">
        <f>IFERROR(IF(AND(R46="Probabilidad",R47="Probabilidad"),(AA46-(+AA46*U47)),IF(AND(R46="Impacto",R47="Probabilidad"),(AA45-(+AA45*U47)),IF(R47="Impacto",AA46,""))),"")</f>
        <v/>
      </c>
      <c r="Z47" s="322" t="str">
        <f t="shared" si="29"/>
        <v/>
      </c>
      <c r="AA47" s="320" t="str">
        <f t="shared" si="55"/>
        <v/>
      </c>
      <c r="AB47" s="322" t="str">
        <f t="shared" si="31"/>
        <v/>
      </c>
      <c r="AC47" s="320" t="str">
        <f>IFERROR(IF(AND(R46="Impacto",R47="Impacto"),(AC46-(+AC46*U47)),IF(AND(R46="Probabilidad",R47="Impacto"),(AC45-(+AC45*U47)),IF(R47="Probabilidad",AC46,""))),"")</f>
        <v/>
      </c>
      <c r="AD47" s="323" t="str">
        <f t="shared" si="56"/>
        <v/>
      </c>
      <c r="AE47" s="466"/>
      <c r="AF47" s="148"/>
      <c r="AG47" s="147"/>
      <c r="AH47" s="142"/>
      <c r="AI47" s="142"/>
      <c r="AJ47" s="434"/>
      <c r="AK47" s="434"/>
      <c r="AL47" s="434"/>
      <c r="AM47" s="142"/>
      <c r="AN47" s="147"/>
      <c r="AO47" s="434"/>
      <c r="AP47" s="434"/>
      <c r="AQ47" s="434"/>
      <c r="AR47" s="434"/>
      <c r="AS47" s="434"/>
      <c r="AT47" s="483"/>
      <c r="AU47" s="154"/>
      <c r="AV47" s="154"/>
      <c r="AW47" s="154"/>
      <c r="AX47" s="154"/>
      <c r="AY47" s="154"/>
      <c r="AZ47" s="154"/>
      <c r="BA47" s="154"/>
      <c r="BB47" s="154"/>
      <c r="BC47" s="154"/>
      <c r="BD47" s="154"/>
      <c r="BE47" s="154"/>
      <c r="BF47" s="154"/>
      <c r="BG47" s="154"/>
      <c r="BH47" s="154"/>
      <c r="BI47" s="154"/>
      <c r="BJ47" s="154"/>
      <c r="BK47" s="154"/>
    </row>
    <row r="48" spans="1:63" s="153" customFormat="1" ht="48.75" customHeight="1" x14ac:dyDescent="0.25">
      <c r="A48" s="443"/>
      <c r="B48" s="411"/>
      <c r="C48" s="446"/>
      <c r="D48" s="434"/>
      <c r="E48" s="462"/>
      <c r="F48" s="449"/>
      <c r="G48" s="434"/>
      <c r="H48" s="437"/>
      <c r="I48" s="428"/>
      <c r="J48" s="425"/>
      <c r="K48" s="440"/>
      <c r="L48" s="425">
        <f t="shared" si="53"/>
        <v>0</v>
      </c>
      <c r="M48" s="428"/>
      <c r="N48" s="425"/>
      <c r="O48" s="431"/>
      <c r="P48" s="135">
        <v>4</v>
      </c>
      <c r="Q48" s="115"/>
      <c r="R48" s="319" t="str">
        <f t="shared" ref="R48:R50" si="57">IF(OR(S48="Preventivo",S48="Detectivo"),"Probabilidad",IF(S48="Correctivo","Impacto",""))</f>
        <v/>
      </c>
      <c r="S48" s="143"/>
      <c r="T48" s="143"/>
      <c r="U48" s="320" t="str">
        <f t="shared" si="54"/>
        <v/>
      </c>
      <c r="V48" s="143"/>
      <c r="W48" s="143"/>
      <c r="X48" s="143"/>
      <c r="Y48" s="321" t="str">
        <f t="shared" ref="Y48:Y50" si="58">IFERROR(IF(AND(R47="Probabilidad",R48="Probabilidad"),(AA47-(+AA47*U48)),IF(AND(R47="Impacto",R48="Probabilidad"),(AA46-(+AA46*U48)),IF(R48="Impacto",AA47,""))),"")</f>
        <v/>
      </c>
      <c r="Z48" s="322" t="str">
        <f t="shared" si="29"/>
        <v/>
      </c>
      <c r="AA48" s="320" t="str">
        <f t="shared" si="55"/>
        <v/>
      </c>
      <c r="AB48" s="322" t="str">
        <f t="shared" si="31"/>
        <v/>
      </c>
      <c r="AC48" s="320" t="str">
        <f t="shared" ref="AC48:AC50" si="59">IFERROR(IF(AND(R47="Impacto",R48="Impacto"),(AC47-(+AC47*U48)),IF(AND(R47="Probabilidad",R48="Impacto"),(AC46-(+AC46*U48)),IF(R48="Probabilidad",AC47,""))),"")</f>
        <v/>
      </c>
      <c r="AD48" s="323" t="str">
        <f>IFERROR(IF(OR(AND(Z48="Muy Baja",AB48="Leve"),AND(Z48="Muy Baja",AB48="Menor"),AND(Z48="Baja",AB48="Leve")),"Bajo",IF(OR(AND(Z48="Muy baja",AB48="Moderado"),AND(Z48="Baja",AB48="Menor"),AND(Z48="Baja",AB48="Moderado"),AND(Z48="Media",AB48="Leve"),AND(Z48="Media",AB48="Menor"),AND(Z48="Media",AB48="Moderado"),AND(Z48="Alta",AB48="Leve"),AND(Z48="Alta",AB48="Menor")),"Moderado",IF(OR(AND(Z48="Muy Baja",AB48="Mayor"),AND(Z48="Baja",AB48="Mayor"),AND(Z48="Media",AB48="Mayor"),AND(Z48="Alta",AB48="Moderado"),AND(Z48="Alta",AB48="Mayor"),AND(Z48="Muy Alta",AB48="Leve"),AND(Z48="Muy Alta",AB48="Menor"),AND(Z48="Muy Alta",AB48="Moderado"),AND(Z48="Muy Alta",AB48="Mayor")),"Alto",IF(OR(AND(Z48="Muy Baja",AB48="Catastrófico"),AND(Z48="Baja",AB48="Catastrófico"),AND(Z48="Media",AB48="Catastrófico"),AND(Z48="Alta",AB48="Catastrófico"),AND(Z48="Muy Alta",AB48="Catastrófico")),"Extremo","")))),"")</f>
        <v/>
      </c>
      <c r="AE48" s="466"/>
      <c r="AF48" s="148"/>
      <c r="AG48" s="147"/>
      <c r="AH48" s="142"/>
      <c r="AI48" s="142"/>
      <c r="AJ48" s="434"/>
      <c r="AK48" s="434"/>
      <c r="AL48" s="434"/>
      <c r="AM48" s="142"/>
      <c r="AN48" s="147"/>
      <c r="AO48" s="434"/>
      <c r="AP48" s="434"/>
      <c r="AQ48" s="434"/>
      <c r="AR48" s="434"/>
      <c r="AS48" s="434"/>
      <c r="AT48" s="483"/>
      <c r="AU48" s="154"/>
      <c r="AV48" s="154"/>
      <c r="AW48" s="154"/>
      <c r="AX48" s="154"/>
      <c r="AY48" s="154"/>
      <c r="AZ48" s="154"/>
      <c r="BA48" s="154"/>
      <c r="BB48" s="154"/>
      <c r="BC48" s="154"/>
      <c r="BD48" s="154"/>
      <c r="BE48" s="154"/>
      <c r="BF48" s="154"/>
      <c r="BG48" s="154"/>
      <c r="BH48" s="154"/>
      <c r="BI48" s="154"/>
      <c r="BJ48" s="154"/>
      <c r="BK48" s="154"/>
    </row>
    <row r="49" spans="1:63" s="153" customFormat="1" ht="48.75" customHeight="1" x14ac:dyDescent="0.25">
      <c r="A49" s="443"/>
      <c r="B49" s="411"/>
      <c r="C49" s="446"/>
      <c r="D49" s="434"/>
      <c r="E49" s="462"/>
      <c r="F49" s="449"/>
      <c r="G49" s="434"/>
      <c r="H49" s="437"/>
      <c r="I49" s="428"/>
      <c r="J49" s="425"/>
      <c r="K49" s="440"/>
      <c r="L49" s="425">
        <f t="shared" si="53"/>
        <v>0</v>
      </c>
      <c r="M49" s="428"/>
      <c r="N49" s="425"/>
      <c r="O49" s="431"/>
      <c r="P49" s="135">
        <v>5</v>
      </c>
      <c r="Q49" s="115"/>
      <c r="R49" s="319" t="str">
        <f t="shared" si="57"/>
        <v/>
      </c>
      <c r="S49" s="143"/>
      <c r="T49" s="143"/>
      <c r="U49" s="320" t="str">
        <f t="shared" si="54"/>
        <v/>
      </c>
      <c r="V49" s="143"/>
      <c r="W49" s="143"/>
      <c r="X49" s="143"/>
      <c r="Y49" s="321" t="str">
        <f t="shared" si="58"/>
        <v/>
      </c>
      <c r="Z49" s="322" t="str">
        <f t="shared" si="29"/>
        <v/>
      </c>
      <c r="AA49" s="320" t="str">
        <f t="shared" si="55"/>
        <v/>
      </c>
      <c r="AB49" s="322" t="str">
        <f t="shared" si="31"/>
        <v/>
      </c>
      <c r="AC49" s="320" t="str">
        <f t="shared" si="59"/>
        <v/>
      </c>
      <c r="AD49" s="323" t="str">
        <f t="shared" ref="AD49:AD50" si="60">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466"/>
      <c r="AF49" s="148"/>
      <c r="AG49" s="147"/>
      <c r="AH49" s="142"/>
      <c r="AI49" s="142"/>
      <c r="AJ49" s="434"/>
      <c r="AK49" s="434"/>
      <c r="AL49" s="434"/>
      <c r="AM49" s="142"/>
      <c r="AN49" s="147"/>
      <c r="AO49" s="434"/>
      <c r="AP49" s="434"/>
      <c r="AQ49" s="434"/>
      <c r="AR49" s="434"/>
      <c r="AS49" s="434"/>
      <c r="AT49" s="483"/>
      <c r="AU49" s="154"/>
      <c r="AV49" s="154"/>
      <c r="AW49" s="154"/>
      <c r="AX49" s="154"/>
      <c r="AY49" s="154"/>
      <c r="AZ49" s="154"/>
      <c r="BA49" s="154"/>
      <c r="BB49" s="154"/>
      <c r="BC49" s="154"/>
      <c r="BD49" s="154"/>
      <c r="BE49" s="154"/>
      <c r="BF49" s="154"/>
      <c r="BG49" s="154"/>
      <c r="BH49" s="154"/>
      <c r="BI49" s="154"/>
      <c r="BJ49" s="154"/>
      <c r="BK49" s="154"/>
    </row>
    <row r="50" spans="1:63" s="153" customFormat="1" ht="48.75" customHeight="1" thickBot="1" x14ac:dyDescent="0.3">
      <c r="A50" s="444"/>
      <c r="B50" s="412"/>
      <c r="C50" s="447"/>
      <c r="D50" s="435"/>
      <c r="E50" s="463"/>
      <c r="F50" s="450"/>
      <c r="G50" s="435"/>
      <c r="H50" s="438"/>
      <c r="I50" s="429"/>
      <c r="J50" s="426"/>
      <c r="K50" s="441"/>
      <c r="L50" s="426">
        <f t="shared" si="53"/>
        <v>0</v>
      </c>
      <c r="M50" s="429"/>
      <c r="N50" s="426"/>
      <c r="O50" s="432"/>
      <c r="P50" s="167">
        <v>6</v>
      </c>
      <c r="Q50" s="168"/>
      <c r="R50" s="325" t="str">
        <f t="shared" si="57"/>
        <v/>
      </c>
      <c r="S50" s="170"/>
      <c r="T50" s="170"/>
      <c r="U50" s="326" t="str">
        <f t="shared" si="54"/>
        <v/>
      </c>
      <c r="V50" s="170"/>
      <c r="W50" s="170"/>
      <c r="X50" s="170"/>
      <c r="Y50" s="327" t="str">
        <f t="shared" si="58"/>
        <v/>
      </c>
      <c r="Z50" s="328" t="str">
        <f t="shared" si="29"/>
        <v/>
      </c>
      <c r="AA50" s="326" t="str">
        <f t="shared" si="55"/>
        <v/>
      </c>
      <c r="AB50" s="328" t="str">
        <f t="shared" si="31"/>
        <v/>
      </c>
      <c r="AC50" s="326" t="str">
        <f t="shared" si="59"/>
        <v/>
      </c>
      <c r="AD50" s="329" t="str">
        <f t="shared" si="60"/>
        <v/>
      </c>
      <c r="AE50" s="467"/>
      <c r="AF50" s="175"/>
      <c r="AG50" s="176"/>
      <c r="AH50" s="177"/>
      <c r="AI50" s="177"/>
      <c r="AJ50" s="435"/>
      <c r="AK50" s="435"/>
      <c r="AL50" s="435"/>
      <c r="AM50" s="177"/>
      <c r="AN50" s="349"/>
      <c r="AO50" s="435"/>
      <c r="AP50" s="435"/>
      <c r="AQ50" s="435"/>
      <c r="AR50" s="435"/>
      <c r="AS50" s="435"/>
      <c r="AT50" s="484"/>
      <c r="AU50" s="154"/>
      <c r="AV50" s="154"/>
      <c r="AW50" s="154"/>
      <c r="AX50" s="154"/>
      <c r="AY50" s="154"/>
      <c r="AZ50" s="154"/>
      <c r="BA50" s="154"/>
      <c r="BB50" s="154"/>
      <c r="BC50" s="154"/>
      <c r="BD50" s="154"/>
      <c r="BE50" s="154"/>
      <c r="BF50" s="154"/>
      <c r="BG50" s="154"/>
      <c r="BH50" s="154"/>
      <c r="BI50" s="154"/>
      <c r="BJ50" s="154"/>
      <c r="BK50" s="154"/>
    </row>
    <row r="51" spans="1:63" s="153" customFormat="1" ht="48.75" customHeight="1" x14ac:dyDescent="0.25">
      <c r="A51" s="442">
        <v>8</v>
      </c>
      <c r="B51" s="451"/>
      <c r="C51" s="433"/>
      <c r="D51" s="433"/>
      <c r="E51" s="433"/>
      <c r="F51" s="448"/>
      <c r="G51" s="433"/>
      <c r="H51" s="436"/>
      <c r="I51" s="427" t="str">
        <f>IF(H51&lt;=0,"",IF(H51&lt;=2,"Muy Baja",IF(H51&lt;=24,"Baja",IF(H51&lt;=500,"Media",IF(H51&lt;=5000,"Alta","Muy Alta")))))</f>
        <v/>
      </c>
      <c r="J51" s="424" t="str">
        <f>IF(I51="","",IF(I51="Muy Baja",0.2,IF(I51="Baja",0.4,IF(I51="Media",0.6,IF(I51="Alta",0.8,IF(I51="Muy Alta",1,))))))</f>
        <v/>
      </c>
      <c r="K51" s="439"/>
      <c r="L51" s="424">
        <f>IF(NOT(ISERROR(MATCH(K51,'[1]Tabla Impacto'!$B$221:$B$223,0))),'[1]Tabla Impacto'!$F$223&amp;"Por favor no seleccionar los criterios de impacto(Afectación Económica o presupuestal y Pérdida Reputacional)",K51)</f>
        <v>0</v>
      </c>
      <c r="M51" s="427" t="str">
        <f>IF(OR(L51='[1]Tabla Impacto'!$C$11,L51='[1]Tabla Impacto'!$D$11),"Leve",IF(OR(L51='[1]Tabla Impacto'!$C$12,L51='[1]Tabla Impacto'!$D$12),"Menor",IF(OR(L51='[1]Tabla Impacto'!$C$13,L51='[1]Tabla Impacto'!$D$13),"Moderado",IF(OR(L51='[1]Tabla Impacto'!$C$14,L51='[1]Tabla Impacto'!$D$14),"Mayor",IF(OR(L51='[1]Tabla Impacto'!$C$15,L51='[1]Tabla Impacto'!$D$15),"Catastrófico","")))))</f>
        <v/>
      </c>
      <c r="N51" s="424" t="str">
        <f>IF(M51="","",IF(M51="Leve",0.2,IF(M51="Menor",0.4,IF(M51="Moderado",0.6,IF(M51="Mayor",0.8,IF(M51="Catastrófico",1,))))))</f>
        <v/>
      </c>
      <c r="O51" s="430" t="str">
        <f>IF(OR(AND(I51="Muy Baja",M51="Leve"),AND(I51="Muy Baja",M51="Menor"),AND(I51="Baja",M51="Leve")),"Bajo",IF(OR(AND(I51="Muy baja",M51="Moderado"),AND(I51="Baja",M51="Menor"),AND(I51="Baja",M51="Moderado"),AND(I51="Media",M51="Leve"),AND(I51="Media",M51="Menor"),AND(I51="Media",M51="Moderado"),AND(I51="Alta",M51="Leve"),AND(I51="Alta",M51="Menor")),"Moderado",IF(OR(AND(I51="Muy Baja",M51="Mayor"),AND(I51="Baja",M51="Mayor"),AND(I51="Media",M51="Mayor"),AND(I51="Alta",M51="Moderado"),AND(I51="Alta",M51="Mayor"),AND(I51="Muy Alta",M51="Leve"),AND(I51="Muy Alta",M51="Menor"),AND(I51="Muy Alta",M51="Moderado"),AND(I51="Muy Alta",M51="Mayor")),"Alto",IF(OR(AND(I51="Muy Baja",M51="Catastrófico"),AND(I51="Baja",M51="Catastrófico"),AND(I51="Media",M51="Catastrófico"),AND(I51="Alta",M51="Catastrófico"),AND(I51="Muy Alta",M51="Catastrófico")),"Extremo",""))))</f>
        <v/>
      </c>
      <c r="P51" s="156">
        <v>1</v>
      </c>
      <c r="Q51" s="157"/>
      <c r="R51" s="314" t="str">
        <f>IF(OR(S51="Preventivo",S51="Detectivo"),"Probabilidad",IF(S51="Correctivo","Impacto",""))</f>
        <v/>
      </c>
      <c r="S51" s="159"/>
      <c r="T51" s="159"/>
      <c r="U51" s="315" t="str">
        <f>IF(AND(S51="Preventivo",T51="Automático"),"50%",IF(AND(S51="Preventivo",T51="Manual"),"40%",IF(AND(S51="Detectivo",T51="Automático"),"40%",IF(AND(S51="Detectivo",T51="Manual"),"30%",IF(AND(S51="Correctivo",T51="Automático"),"35%",IF(AND(S51="Correctivo",T51="Manual"),"25%",""))))))</f>
        <v/>
      </c>
      <c r="V51" s="159"/>
      <c r="W51" s="159"/>
      <c r="X51" s="159"/>
      <c r="Y51" s="316" t="str">
        <f>IFERROR(IF(R51="Probabilidad",(J51-(+J51*U51)),IF(R51="Impacto",J51,"")),"")</f>
        <v/>
      </c>
      <c r="Z51" s="317" t="str">
        <f>IFERROR(IF(Y51="","",IF(Y51&lt;=0.2,"Muy Baja",IF(Y51&lt;=0.4,"Baja",IF(Y51&lt;=0.6,"Media",IF(Y51&lt;=0.8,"Alta","Muy Alta"))))),"")</f>
        <v/>
      </c>
      <c r="AA51" s="315" t="str">
        <f>+Y51</f>
        <v/>
      </c>
      <c r="AB51" s="317" t="str">
        <f>IFERROR(IF(AC51="","",IF(AC51&lt;=0.2,"Leve",IF(AC51&lt;=0.4,"Menor",IF(AC51&lt;=0.6,"Moderado",IF(AC51&lt;=0.8,"Mayor","Catastrófico"))))),"")</f>
        <v/>
      </c>
      <c r="AC51" s="315" t="str">
        <f>IFERROR(IF(R51="Impacto",(N51-(+N51*U51)),IF(R51="Probabilidad",N51,"")),"")</f>
        <v/>
      </c>
      <c r="AD51" s="318"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465"/>
      <c r="AF51" s="164"/>
      <c r="AG51" s="165"/>
      <c r="AH51" s="166"/>
      <c r="AI51" s="166"/>
      <c r="AJ51" s="433"/>
      <c r="AK51" s="433"/>
      <c r="AL51" s="433"/>
      <c r="AM51" s="166"/>
      <c r="AN51" s="350"/>
      <c r="AO51" s="433"/>
      <c r="AP51" s="433"/>
      <c r="AQ51" s="481"/>
      <c r="AR51" s="433"/>
      <c r="AS51" s="433"/>
      <c r="AT51" s="482"/>
      <c r="AU51" s="154"/>
      <c r="AV51" s="154"/>
      <c r="AW51" s="154"/>
      <c r="AX51" s="154"/>
      <c r="AY51" s="154"/>
      <c r="AZ51" s="154"/>
      <c r="BA51" s="154"/>
      <c r="BB51" s="154"/>
      <c r="BC51" s="154"/>
      <c r="BD51" s="154"/>
      <c r="BE51" s="154"/>
      <c r="BF51" s="154"/>
      <c r="BG51" s="154"/>
      <c r="BH51" s="154"/>
      <c r="BI51" s="154"/>
      <c r="BJ51" s="154"/>
      <c r="BK51" s="154"/>
    </row>
    <row r="52" spans="1:63" s="153" customFormat="1" ht="48.75" customHeight="1" x14ac:dyDescent="0.25">
      <c r="A52" s="443"/>
      <c r="B52" s="452"/>
      <c r="C52" s="434"/>
      <c r="D52" s="434"/>
      <c r="E52" s="434"/>
      <c r="F52" s="449"/>
      <c r="G52" s="434"/>
      <c r="H52" s="437"/>
      <c r="I52" s="428"/>
      <c r="J52" s="425"/>
      <c r="K52" s="440"/>
      <c r="L52" s="425">
        <f>IF(NOT(ISERROR(MATCH(K52,_xlfn.ANCHORARRAY(F63),0))),J65&amp;"Por favor no seleccionar los criterios de impacto",K52)</f>
        <v>0</v>
      </c>
      <c r="M52" s="428"/>
      <c r="N52" s="425"/>
      <c r="O52" s="431"/>
      <c r="P52" s="135">
        <v>2</v>
      </c>
      <c r="Q52" s="115"/>
      <c r="R52" s="319" t="str">
        <f>IF(OR(S52="Preventivo",S52="Detectivo"),"Probabilidad",IF(S52="Correctivo","Impacto",""))</f>
        <v/>
      </c>
      <c r="S52" s="143"/>
      <c r="T52" s="143"/>
      <c r="U52" s="320" t="str">
        <f t="shared" ref="U52:U56" si="61">IF(AND(S52="Preventivo",T52="Automático"),"50%",IF(AND(S52="Preventivo",T52="Manual"),"40%",IF(AND(S52="Detectivo",T52="Automático"),"40%",IF(AND(S52="Detectivo",T52="Manual"),"30%",IF(AND(S52="Correctivo",T52="Automático"),"35%",IF(AND(S52="Correctivo",T52="Manual"),"25%",""))))))</f>
        <v/>
      </c>
      <c r="V52" s="143"/>
      <c r="W52" s="143"/>
      <c r="X52" s="143"/>
      <c r="Y52" s="321" t="str">
        <f>IFERROR(IF(AND(R51="Probabilidad",R52="Probabilidad"),(AA51-(+AA51*U52)),IF(R52="Probabilidad",(J51-(+J51*U52)),IF(R52="Impacto",AA51,""))),"")</f>
        <v/>
      </c>
      <c r="Z52" s="322" t="str">
        <f t="shared" si="29"/>
        <v/>
      </c>
      <c r="AA52" s="320" t="str">
        <f t="shared" ref="AA52:AA56" si="62">+Y52</f>
        <v/>
      </c>
      <c r="AB52" s="322" t="str">
        <f t="shared" si="31"/>
        <v/>
      </c>
      <c r="AC52" s="320" t="str">
        <f>IFERROR(IF(AND(R51="Impacto",R52="Impacto"),(AC51-(+AC51*U52)),IF(R52="Impacto",(N51-(+N51*U52)),IF(R52="Probabilidad",AC51,""))),"")</f>
        <v/>
      </c>
      <c r="AD52" s="323" t="str">
        <f t="shared" ref="AD52:AD53" si="63">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466"/>
      <c r="AF52" s="148"/>
      <c r="AG52" s="147"/>
      <c r="AH52" s="142"/>
      <c r="AI52" s="142"/>
      <c r="AJ52" s="434"/>
      <c r="AK52" s="434"/>
      <c r="AL52" s="434"/>
      <c r="AM52" s="142"/>
      <c r="AN52" s="147"/>
      <c r="AO52" s="434"/>
      <c r="AP52" s="434"/>
      <c r="AQ52" s="434"/>
      <c r="AR52" s="434"/>
      <c r="AS52" s="434"/>
      <c r="AT52" s="483"/>
      <c r="AU52" s="154"/>
      <c r="AV52" s="154"/>
      <c r="AW52" s="154"/>
      <c r="AX52" s="154"/>
      <c r="AY52" s="154"/>
      <c r="AZ52" s="154"/>
      <c r="BA52" s="154"/>
      <c r="BB52" s="154"/>
      <c r="BC52" s="154"/>
      <c r="BD52" s="154"/>
      <c r="BE52" s="154"/>
      <c r="BF52" s="154"/>
      <c r="BG52" s="154"/>
      <c r="BH52" s="154"/>
      <c r="BI52" s="154"/>
      <c r="BJ52" s="154"/>
      <c r="BK52" s="154"/>
    </row>
    <row r="53" spans="1:63" s="153" customFormat="1" ht="48.75" customHeight="1" x14ac:dyDescent="0.25">
      <c r="A53" s="443"/>
      <c r="B53" s="452"/>
      <c r="C53" s="434"/>
      <c r="D53" s="434"/>
      <c r="E53" s="434"/>
      <c r="F53" s="449"/>
      <c r="G53" s="434"/>
      <c r="H53" s="437"/>
      <c r="I53" s="428"/>
      <c r="J53" s="425"/>
      <c r="K53" s="440"/>
      <c r="L53" s="425">
        <f>IF(NOT(ISERROR(MATCH(K53,_xlfn.ANCHORARRAY(F64),0))),J66&amp;"Por favor no seleccionar los criterios de impacto",K53)</f>
        <v>0</v>
      </c>
      <c r="M53" s="428"/>
      <c r="N53" s="425"/>
      <c r="O53" s="431"/>
      <c r="P53" s="135">
        <v>3</v>
      </c>
      <c r="Q53" s="324"/>
      <c r="R53" s="319" t="str">
        <f>IF(OR(S53="Preventivo",S53="Detectivo"),"Probabilidad",IF(S53="Correctivo","Impacto",""))</f>
        <v/>
      </c>
      <c r="S53" s="143"/>
      <c r="T53" s="143"/>
      <c r="U53" s="320" t="str">
        <f t="shared" si="61"/>
        <v/>
      </c>
      <c r="V53" s="143"/>
      <c r="W53" s="143"/>
      <c r="X53" s="143"/>
      <c r="Y53" s="321" t="str">
        <f>IFERROR(IF(AND(R52="Probabilidad",R53="Probabilidad"),(AA52-(+AA52*U53)),IF(AND(R52="Impacto",R53="Probabilidad"),(AA51-(+AA51*U53)),IF(R53="Impacto",AA52,""))),"")</f>
        <v/>
      </c>
      <c r="Z53" s="322" t="str">
        <f t="shared" si="29"/>
        <v/>
      </c>
      <c r="AA53" s="320" t="str">
        <f t="shared" si="62"/>
        <v/>
      </c>
      <c r="AB53" s="322" t="str">
        <f t="shared" si="31"/>
        <v/>
      </c>
      <c r="AC53" s="320" t="str">
        <f>IFERROR(IF(AND(R52="Impacto",R53="Impacto"),(AC52-(+AC52*U53)),IF(AND(R52="Probabilidad",R53="Impacto"),(AC51-(+AC51*U53)),IF(R53="Probabilidad",AC52,""))),"")</f>
        <v/>
      </c>
      <c r="AD53" s="323" t="str">
        <f t="shared" si="63"/>
        <v/>
      </c>
      <c r="AE53" s="466"/>
      <c r="AF53" s="148"/>
      <c r="AG53" s="147"/>
      <c r="AH53" s="142"/>
      <c r="AI53" s="142"/>
      <c r="AJ53" s="434"/>
      <c r="AK53" s="434"/>
      <c r="AL53" s="434"/>
      <c r="AM53" s="142"/>
      <c r="AN53" s="147"/>
      <c r="AO53" s="434"/>
      <c r="AP53" s="434"/>
      <c r="AQ53" s="434"/>
      <c r="AR53" s="434"/>
      <c r="AS53" s="434"/>
      <c r="AT53" s="483"/>
      <c r="AU53" s="154"/>
      <c r="AV53" s="154"/>
      <c r="AW53" s="154"/>
      <c r="AX53" s="154"/>
      <c r="AY53" s="154"/>
      <c r="AZ53" s="154"/>
      <c r="BA53" s="154"/>
      <c r="BB53" s="154"/>
      <c r="BC53" s="154"/>
      <c r="BD53" s="154"/>
      <c r="BE53" s="154"/>
      <c r="BF53" s="154"/>
      <c r="BG53" s="154"/>
      <c r="BH53" s="154"/>
      <c r="BI53" s="154"/>
      <c r="BJ53" s="154"/>
      <c r="BK53" s="154"/>
    </row>
    <row r="54" spans="1:63" s="153" customFormat="1" ht="48.75" customHeight="1" x14ac:dyDescent="0.25">
      <c r="A54" s="443"/>
      <c r="B54" s="452"/>
      <c r="C54" s="434"/>
      <c r="D54" s="434"/>
      <c r="E54" s="434"/>
      <c r="F54" s="449"/>
      <c r="G54" s="434"/>
      <c r="H54" s="437"/>
      <c r="I54" s="428"/>
      <c r="J54" s="425"/>
      <c r="K54" s="440"/>
      <c r="L54" s="425">
        <f>IF(NOT(ISERROR(MATCH(K54,_xlfn.ANCHORARRAY(F65),0))),J67&amp;"Por favor no seleccionar los criterios de impacto",K54)</f>
        <v>0</v>
      </c>
      <c r="M54" s="428"/>
      <c r="N54" s="425"/>
      <c r="O54" s="431"/>
      <c r="P54" s="135">
        <v>4</v>
      </c>
      <c r="Q54" s="115"/>
      <c r="R54" s="319" t="str">
        <f t="shared" ref="R54:R56" si="64">IF(OR(S54="Preventivo",S54="Detectivo"),"Probabilidad",IF(S54="Correctivo","Impacto",""))</f>
        <v/>
      </c>
      <c r="S54" s="143"/>
      <c r="T54" s="143"/>
      <c r="U54" s="320" t="str">
        <f t="shared" si="61"/>
        <v/>
      </c>
      <c r="V54" s="143"/>
      <c r="W54" s="143"/>
      <c r="X54" s="143"/>
      <c r="Y54" s="321" t="str">
        <f t="shared" ref="Y54:Y56" si="65">IFERROR(IF(AND(R53="Probabilidad",R54="Probabilidad"),(AA53-(+AA53*U54)),IF(AND(R53="Impacto",R54="Probabilidad"),(AA52-(+AA52*U54)),IF(R54="Impacto",AA53,""))),"")</f>
        <v/>
      </c>
      <c r="Z54" s="322" t="str">
        <f t="shared" si="29"/>
        <v/>
      </c>
      <c r="AA54" s="320" t="str">
        <f t="shared" si="62"/>
        <v/>
      </c>
      <c r="AB54" s="322" t="str">
        <f t="shared" si="31"/>
        <v/>
      </c>
      <c r="AC54" s="320" t="str">
        <f t="shared" ref="AC54:AC56" si="66">IFERROR(IF(AND(R53="Impacto",R54="Impacto"),(AC53-(+AC53*U54)),IF(AND(R53="Probabilidad",R54="Impacto"),(AC52-(+AC52*U54)),IF(R54="Probabilidad",AC53,""))),"")</f>
        <v/>
      </c>
      <c r="AD54" s="323" t="str">
        <f>IFERROR(IF(OR(AND(Z54="Muy Baja",AB54="Leve"),AND(Z54="Muy Baja",AB54="Menor"),AND(Z54="Baja",AB54="Leve")),"Bajo",IF(OR(AND(Z54="Muy baja",AB54="Moderado"),AND(Z54="Baja",AB54="Menor"),AND(Z54="Baja",AB54="Moderado"),AND(Z54="Media",AB54="Leve"),AND(Z54="Media",AB54="Menor"),AND(Z54="Media",AB54="Moderado"),AND(Z54="Alta",AB54="Leve"),AND(Z54="Alta",AB54="Menor")),"Moderado",IF(OR(AND(Z54="Muy Baja",AB54="Mayor"),AND(Z54="Baja",AB54="Mayor"),AND(Z54="Media",AB54="Mayor"),AND(Z54="Alta",AB54="Moderado"),AND(Z54="Alta",AB54="Mayor"),AND(Z54="Muy Alta",AB54="Leve"),AND(Z54="Muy Alta",AB54="Menor"),AND(Z54="Muy Alta",AB54="Moderado"),AND(Z54="Muy Alta",AB54="Mayor")),"Alto",IF(OR(AND(Z54="Muy Baja",AB54="Catastrófico"),AND(Z54="Baja",AB54="Catastrófico"),AND(Z54="Media",AB54="Catastrófico"),AND(Z54="Alta",AB54="Catastrófico"),AND(Z54="Muy Alta",AB54="Catastrófico")),"Extremo","")))),"")</f>
        <v/>
      </c>
      <c r="AE54" s="466"/>
      <c r="AF54" s="148"/>
      <c r="AG54" s="147"/>
      <c r="AH54" s="142"/>
      <c r="AI54" s="142"/>
      <c r="AJ54" s="434"/>
      <c r="AK54" s="434"/>
      <c r="AL54" s="434"/>
      <c r="AM54" s="142"/>
      <c r="AN54" s="147"/>
      <c r="AO54" s="434"/>
      <c r="AP54" s="434"/>
      <c r="AQ54" s="434"/>
      <c r="AR54" s="434"/>
      <c r="AS54" s="434"/>
      <c r="AT54" s="483"/>
      <c r="AU54" s="154"/>
      <c r="AV54" s="154"/>
      <c r="AW54" s="154"/>
      <c r="AX54" s="154"/>
      <c r="AY54" s="154"/>
      <c r="AZ54" s="154"/>
      <c r="BA54" s="154"/>
      <c r="BB54" s="154"/>
      <c r="BC54" s="154"/>
      <c r="BD54" s="154"/>
      <c r="BE54" s="154"/>
      <c r="BF54" s="154"/>
      <c r="BG54" s="154"/>
      <c r="BH54" s="154"/>
      <c r="BI54" s="154"/>
      <c r="BJ54" s="154"/>
      <c r="BK54" s="154"/>
    </row>
    <row r="55" spans="1:63" s="153" customFormat="1" ht="48.75" customHeight="1" x14ac:dyDescent="0.25">
      <c r="A55" s="443"/>
      <c r="B55" s="452"/>
      <c r="C55" s="434"/>
      <c r="D55" s="434"/>
      <c r="E55" s="434"/>
      <c r="F55" s="449"/>
      <c r="G55" s="434"/>
      <c r="H55" s="437"/>
      <c r="I55" s="428"/>
      <c r="J55" s="425"/>
      <c r="K55" s="440"/>
      <c r="L55" s="425">
        <f>IF(NOT(ISERROR(MATCH(K55,_xlfn.ANCHORARRAY(F66),0))),J68&amp;"Por favor no seleccionar los criterios de impacto",K55)</f>
        <v>0</v>
      </c>
      <c r="M55" s="428"/>
      <c r="N55" s="425"/>
      <c r="O55" s="431"/>
      <c r="P55" s="135">
        <v>5</v>
      </c>
      <c r="Q55" s="115"/>
      <c r="R55" s="319" t="str">
        <f t="shared" si="64"/>
        <v/>
      </c>
      <c r="S55" s="143"/>
      <c r="T55" s="143"/>
      <c r="U55" s="320" t="str">
        <f t="shared" si="61"/>
        <v/>
      </c>
      <c r="V55" s="143"/>
      <c r="W55" s="143"/>
      <c r="X55" s="143"/>
      <c r="Y55" s="321" t="str">
        <f t="shared" si="65"/>
        <v/>
      </c>
      <c r="Z55" s="322" t="str">
        <f t="shared" si="29"/>
        <v/>
      </c>
      <c r="AA55" s="320" t="str">
        <f t="shared" si="62"/>
        <v/>
      </c>
      <c r="AB55" s="322" t="str">
        <f t="shared" si="31"/>
        <v/>
      </c>
      <c r="AC55" s="320" t="str">
        <f t="shared" si="66"/>
        <v/>
      </c>
      <c r="AD55" s="323" t="str">
        <f t="shared" ref="AD55:AD56" si="67">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466"/>
      <c r="AF55" s="148"/>
      <c r="AG55" s="147"/>
      <c r="AH55" s="142"/>
      <c r="AI55" s="142"/>
      <c r="AJ55" s="434"/>
      <c r="AK55" s="434"/>
      <c r="AL55" s="434"/>
      <c r="AM55" s="142"/>
      <c r="AN55" s="147"/>
      <c r="AO55" s="434"/>
      <c r="AP55" s="434"/>
      <c r="AQ55" s="434"/>
      <c r="AR55" s="434"/>
      <c r="AS55" s="434"/>
      <c r="AT55" s="483"/>
      <c r="AU55" s="154"/>
      <c r="AV55" s="154"/>
      <c r="AW55" s="154"/>
      <c r="AX55" s="154"/>
      <c r="AY55" s="154"/>
      <c r="AZ55" s="154"/>
      <c r="BA55" s="154"/>
      <c r="BB55" s="154"/>
      <c r="BC55" s="154"/>
      <c r="BD55" s="154"/>
      <c r="BE55" s="154"/>
      <c r="BF55" s="154"/>
      <c r="BG55" s="154"/>
      <c r="BH55" s="154"/>
      <c r="BI55" s="154"/>
      <c r="BJ55" s="154"/>
      <c r="BK55" s="154"/>
    </row>
    <row r="56" spans="1:63" s="153" customFormat="1" ht="48.75" customHeight="1" thickBot="1" x14ac:dyDescent="0.3">
      <c r="A56" s="444"/>
      <c r="B56" s="453"/>
      <c r="C56" s="435"/>
      <c r="D56" s="435"/>
      <c r="E56" s="435"/>
      <c r="F56" s="450"/>
      <c r="G56" s="435"/>
      <c r="H56" s="438"/>
      <c r="I56" s="429"/>
      <c r="J56" s="426"/>
      <c r="K56" s="441"/>
      <c r="L56" s="426">
        <f>IF(NOT(ISERROR(MATCH(K56,_xlfn.ANCHORARRAY(F67),0))),J69&amp;"Por favor no seleccionar los criterios de impacto",K56)</f>
        <v>0</v>
      </c>
      <c r="M56" s="429"/>
      <c r="N56" s="426"/>
      <c r="O56" s="432"/>
      <c r="P56" s="167">
        <v>6</v>
      </c>
      <c r="Q56" s="168"/>
      <c r="R56" s="325" t="str">
        <f t="shared" si="64"/>
        <v/>
      </c>
      <c r="S56" s="170"/>
      <c r="T56" s="170"/>
      <c r="U56" s="326" t="str">
        <f t="shared" si="61"/>
        <v/>
      </c>
      <c r="V56" s="170"/>
      <c r="W56" s="170"/>
      <c r="X56" s="170"/>
      <c r="Y56" s="327" t="str">
        <f t="shared" si="65"/>
        <v/>
      </c>
      <c r="Z56" s="328" t="str">
        <f t="shared" si="29"/>
        <v/>
      </c>
      <c r="AA56" s="326" t="str">
        <f t="shared" si="62"/>
        <v/>
      </c>
      <c r="AB56" s="328" t="str">
        <f t="shared" si="31"/>
        <v/>
      </c>
      <c r="AC56" s="326" t="str">
        <f t="shared" si="66"/>
        <v/>
      </c>
      <c r="AD56" s="329" t="str">
        <f t="shared" si="67"/>
        <v/>
      </c>
      <c r="AE56" s="467"/>
      <c r="AF56" s="175"/>
      <c r="AG56" s="176"/>
      <c r="AH56" s="177"/>
      <c r="AI56" s="177"/>
      <c r="AJ56" s="435"/>
      <c r="AK56" s="435"/>
      <c r="AL56" s="435"/>
      <c r="AM56" s="177"/>
      <c r="AN56" s="349"/>
      <c r="AO56" s="435"/>
      <c r="AP56" s="435"/>
      <c r="AQ56" s="435"/>
      <c r="AR56" s="435"/>
      <c r="AS56" s="435"/>
      <c r="AT56" s="484"/>
      <c r="AU56" s="154"/>
      <c r="AV56" s="154"/>
      <c r="AW56" s="154"/>
      <c r="AX56" s="154"/>
      <c r="AY56" s="154"/>
      <c r="AZ56" s="154"/>
      <c r="BA56" s="154"/>
      <c r="BB56" s="154"/>
      <c r="BC56" s="154"/>
      <c r="BD56" s="154"/>
      <c r="BE56" s="154"/>
      <c r="BF56" s="154"/>
      <c r="BG56" s="154"/>
      <c r="BH56" s="154"/>
      <c r="BI56" s="154"/>
      <c r="BJ56" s="154"/>
      <c r="BK56" s="154"/>
    </row>
    <row r="57" spans="1:63" s="153" customFormat="1" ht="48.75" customHeight="1" x14ac:dyDescent="0.25">
      <c r="A57" s="442">
        <v>9</v>
      </c>
      <c r="B57" s="410"/>
      <c r="C57" s="445"/>
      <c r="D57" s="433"/>
      <c r="E57" s="433"/>
      <c r="F57" s="448"/>
      <c r="G57" s="433"/>
      <c r="H57" s="436"/>
      <c r="I57" s="427" t="str">
        <f>IF(H57&lt;=0,"",IF(H57&lt;=2,"Muy Baja",IF(H57&lt;=24,"Baja",IF(H57&lt;=500,"Media",IF(H57&lt;=5000,"Alta","Muy Alta")))))</f>
        <v/>
      </c>
      <c r="J57" s="424" t="str">
        <f>IF(I57="","",IF(I57="Muy Baja",0.2,IF(I57="Baja",0.4,IF(I57="Media",0.6,IF(I57="Alta",0.8,IF(I57="Muy Alta",1,))))))</f>
        <v/>
      </c>
      <c r="K57" s="439"/>
      <c r="L57" s="424">
        <f>IF(NOT(ISERROR(MATCH(K57,'[1]Tabla Impacto'!$B$221:$B$223,0))),'[1]Tabla Impacto'!$F$223&amp;"Por favor no seleccionar los criterios de impacto(Afectación Económica o presupuestal y Pérdida Reputacional)",K57)</f>
        <v>0</v>
      </c>
      <c r="M57" s="427" t="str">
        <f>IF(OR(L57='[1]Tabla Impacto'!$C$11,L57='[1]Tabla Impacto'!$D$11),"Leve",IF(OR(L57='[1]Tabla Impacto'!$C$12,L57='[1]Tabla Impacto'!$D$12),"Menor",IF(OR(L57='[1]Tabla Impacto'!$C$13,L57='[1]Tabla Impacto'!$D$13),"Moderado",IF(OR(L57='[1]Tabla Impacto'!$C$14,L57='[1]Tabla Impacto'!$D$14),"Mayor",IF(OR(L57='[1]Tabla Impacto'!$C$15,L57='[1]Tabla Impacto'!$D$15),"Catastrófico","")))))</f>
        <v/>
      </c>
      <c r="N57" s="424" t="str">
        <f>IF(M57="","",IF(M57="Leve",0.2,IF(M57="Menor",0.4,IF(M57="Moderado",0.6,IF(M57="Mayor",0.8,IF(M57="Catastrófico",1,))))))</f>
        <v/>
      </c>
      <c r="O57" s="430" t="str">
        <f>IF(OR(AND(I57="Muy Baja",M57="Leve"),AND(I57="Muy Baja",M57="Menor"),AND(I57="Baja",M57="Leve")),"Bajo",IF(OR(AND(I57="Muy baja",M57="Moderado"),AND(I57="Baja",M57="Menor"),AND(I57="Baja",M57="Moderado"),AND(I57="Media",M57="Leve"),AND(I57="Media",M57="Menor"),AND(I57="Media",M57="Moderado"),AND(I57="Alta",M57="Leve"),AND(I57="Alta",M57="Menor")),"Moderado",IF(OR(AND(I57="Muy Baja",M57="Mayor"),AND(I57="Baja",M57="Mayor"),AND(I57="Media",M57="Mayor"),AND(I57="Alta",M57="Moderado"),AND(I57="Alta",M57="Mayor"),AND(I57="Muy Alta",M57="Leve"),AND(I57="Muy Alta",M57="Menor"),AND(I57="Muy Alta",M57="Moderado"),AND(I57="Muy Alta",M57="Mayor")),"Alto",IF(OR(AND(I57="Muy Baja",M57="Catastrófico"),AND(I57="Baja",M57="Catastrófico"),AND(I57="Media",M57="Catastrófico"),AND(I57="Alta",M57="Catastrófico"),AND(I57="Muy Alta",M57="Catastrófico")),"Extremo",""))))</f>
        <v/>
      </c>
      <c r="P57" s="156">
        <v>1</v>
      </c>
      <c r="Q57" s="336"/>
      <c r="R57" s="314" t="str">
        <f>IF(OR(S57="Preventivo",S57="Detectivo"),"Probabilidad",IF(S57="Correctivo","Impacto",""))</f>
        <v/>
      </c>
      <c r="S57" s="225"/>
      <c r="T57" s="225"/>
      <c r="U57" s="337" t="str">
        <f>IF(AND(S57="Preventivo",T57="Automático"),"50%",IF(AND(S57="Preventivo",T57="Manual"),"40%",IF(AND(S57="Detectivo",T57="Automático"),"40%",IF(AND(S57="Detectivo",T57="Manual"),"30%",IF(AND(S57="Correctivo",T57="Automático"),"35%",IF(AND(S57="Correctivo",T57="Manual"),"25%",""))))))</f>
        <v/>
      </c>
      <c r="V57" s="225"/>
      <c r="W57" s="225"/>
      <c r="X57" s="225"/>
      <c r="Y57" s="338" t="str">
        <f>IFERROR(IF(R57="Probabilidad",(J57-(+J57*U57)),IF(R57="Impacto",J57,"")),"")</f>
        <v/>
      </c>
      <c r="Z57" s="339" t="str">
        <f>IFERROR(IF(Y57="","",IF(Y57&lt;=0.2,"Muy Baja",IF(Y57&lt;=0.4,"Baja",IF(Y57&lt;=0.6,"Media",IF(Y57&lt;=0.8,"Alta","Muy Alta"))))),"")</f>
        <v/>
      </c>
      <c r="AA57" s="337" t="str">
        <f>+Y57</f>
        <v/>
      </c>
      <c r="AB57" s="339" t="str">
        <f>IFERROR(IF(AC57="","",IF(AC57&lt;=0.2,"Leve",IF(AC57&lt;=0.4,"Menor",IF(AC57&lt;=0.6,"Moderado",IF(AC57&lt;=0.8,"Mayor","Catastrófico"))))),"")</f>
        <v/>
      </c>
      <c r="AC57" s="337" t="str">
        <f>IFERROR(IF(R57="Impacto",(N57-(+N57*U57)),IF(R57="Probabilidad",N57,"")),"")</f>
        <v/>
      </c>
      <c r="AD57" s="340" t="str">
        <f>IFERROR(IF(OR(AND(Z57="Muy Baja",AB57="Leve"),AND(Z57="Muy Baja",AB57="Menor"),AND(Z57="Baja",AB57="Leve")),"Bajo",IF(OR(AND(Z57="Muy baja",AB57="Moderado"),AND(Z57="Baja",AB57="Menor"),AND(Z57="Baja",AB57="Moderado"),AND(Z57="Media",AB57="Leve"),AND(Z57="Media",AB57="Menor"),AND(Z57="Media",AB57="Moderado"),AND(Z57="Alta",AB57="Leve"),AND(Z57="Alta",AB57="Menor")),"Moderado",IF(OR(AND(Z57="Muy Baja",AB57="Mayor"),AND(Z57="Baja",AB57="Mayor"),AND(Z57="Media",AB57="Mayor"),AND(Z57="Alta",AB57="Moderado"),AND(Z57="Alta",AB57="Mayor"),AND(Z57="Muy Alta",AB57="Leve"),AND(Z57="Muy Alta",AB57="Menor"),AND(Z57="Muy Alta",AB57="Moderado"),AND(Z57="Muy Alta",AB57="Mayor")),"Alto",IF(OR(AND(Z57="Muy Baja",AB57="Catastrófico"),AND(Z57="Baja",AB57="Catastrófico"),AND(Z57="Media",AB57="Catastrófico"),AND(Z57="Alta",AB57="Catastrófico"),AND(Z57="Muy Alta",AB57="Catastrófico")),"Extremo","")))),"")</f>
        <v/>
      </c>
      <c r="AE57" s="468"/>
      <c r="AF57" s="164"/>
      <c r="AG57" s="165"/>
      <c r="AH57" s="166"/>
      <c r="AI57" s="166"/>
      <c r="AJ57" s="445"/>
      <c r="AK57" s="445"/>
      <c r="AL57" s="445"/>
      <c r="AM57" s="166"/>
      <c r="AN57" s="350"/>
      <c r="AO57" s="445"/>
      <c r="AP57" s="445"/>
      <c r="AQ57" s="477"/>
      <c r="AR57" s="445"/>
      <c r="AS57" s="445"/>
      <c r="AT57" s="478"/>
      <c r="AU57" s="154"/>
      <c r="AV57" s="154"/>
      <c r="AW57" s="154"/>
      <c r="AX57" s="154"/>
      <c r="AY57" s="154"/>
      <c r="AZ57" s="154"/>
      <c r="BA57" s="154"/>
      <c r="BB57" s="154"/>
      <c r="BC57" s="154"/>
      <c r="BD57" s="154"/>
      <c r="BE57" s="154"/>
      <c r="BF57" s="154"/>
      <c r="BG57" s="154"/>
      <c r="BH57" s="154"/>
      <c r="BI57" s="154"/>
      <c r="BJ57" s="154"/>
      <c r="BK57" s="154"/>
    </row>
    <row r="58" spans="1:63" s="153" customFormat="1" ht="48.75" customHeight="1" x14ac:dyDescent="0.25">
      <c r="A58" s="443"/>
      <c r="B58" s="411"/>
      <c r="C58" s="446"/>
      <c r="D58" s="434"/>
      <c r="E58" s="434"/>
      <c r="F58" s="449"/>
      <c r="G58" s="434"/>
      <c r="H58" s="437"/>
      <c r="I58" s="428"/>
      <c r="J58" s="425"/>
      <c r="K58" s="440"/>
      <c r="L58" s="425">
        <f>IF(NOT(ISERROR(MATCH(K58,_xlfn.ANCHORARRAY(F69),0))),J71&amp;"Por favor no seleccionar los criterios de impacto",K58)</f>
        <v>0</v>
      </c>
      <c r="M58" s="428"/>
      <c r="N58" s="425"/>
      <c r="O58" s="431"/>
      <c r="P58" s="135">
        <v>2</v>
      </c>
      <c r="Q58" s="341"/>
      <c r="R58" s="319" t="str">
        <f>IF(OR(S58="Preventivo",S58="Detectivo"),"Probabilidad",IF(S58="Correctivo","Impacto",""))</f>
        <v/>
      </c>
      <c r="S58" s="143"/>
      <c r="T58" s="143"/>
      <c r="U58" s="320" t="str">
        <f t="shared" ref="U58:U62" si="68">IF(AND(S58="Preventivo",T58="Automático"),"50%",IF(AND(S58="Preventivo",T58="Manual"),"40%",IF(AND(S58="Detectivo",T58="Automático"),"40%",IF(AND(S58="Detectivo",T58="Manual"),"30%",IF(AND(S58="Correctivo",T58="Automático"),"35%",IF(AND(S58="Correctivo",T58="Manual"),"25%",""))))))</f>
        <v/>
      </c>
      <c r="V58" s="143"/>
      <c r="W58" s="143"/>
      <c r="X58" s="143"/>
      <c r="Y58" s="321" t="str">
        <f>IFERROR(IF(AND(R57="Probabilidad",R58="Probabilidad"),(AA57-(+AA57*U58)),IF(R58="Probabilidad",(J57-(+J57*U58)),IF(R58="Impacto",AA57,""))),"")</f>
        <v/>
      </c>
      <c r="Z58" s="322" t="str">
        <f t="shared" si="29"/>
        <v/>
      </c>
      <c r="AA58" s="320" t="str">
        <f t="shared" ref="AA58:AA62" si="69">+Y58</f>
        <v/>
      </c>
      <c r="AB58" s="322" t="str">
        <f t="shared" si="31"/>
        <v/>
      </c>
      <c r="AC58" s="320" t="str">
        <f>IFERROR(IF(AND(R57="Impacto",R58="Impacto"),(AC57-(+AC57*U58)),IF(R58="Impacto",(N57-(+N57*U58)),IF(R58="Probabilidad",AC57,""))),"")</f>
        <v/>
      </c>
      <c r="AD58" s="323" t="str">
        <f t="shared" ref="AD58:AD59" si="70">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469"/>
      <c r="AF58" s="148"/>
      <c r="AG58" s="147"/>
      <c r="AH58" s="142"/>
      <c r="AI58" s="142"/>
      <c r="AJ58" s="446"/>
      <c r="AK58" s="446"/>
      <c r="AL58" s="446"/>
      <c r="AM58" s="142"/>
      <c r="AN58" s="147"/>
      <c r="AO58" s="446"/>
      <c r="AP58" s="446"/>
      <c r="AQ58" s="446"/>
      <c r="AR58" s="446"/>
      <c r="AS58" s="446"/>
      <c r="AT58" s="479"/>
      <c r="AU58" s="154"/>
      <c r="AV58" s="154"/>
      <c r="AW58" s="154"/>
      <c r="AX58" s="154"/>
      <c r="AY58" s="154"/>
      <c r="AZ58" s="154"/>
      <c r="BA58" s="154"/>
      <c r="BB58" s="154"/>
      <c r="BC58" s="154"/>
      <c r="BD58" s="154"/>
      <c r="BE58" s="154"/>
      <c r="BF58" s="154"/>
      <c r="BG58" s="154"/>
      <c r="BH58" s="154"/>
      <c r="BI58" s="154"/>
      <c r="BJ58" s="154"/>
      <c r="BK58" s="154"/>
    </row>
    <row r="59" spans="1:63" s="153" customFormat="1" ht="48.75" customHeight="1" x14ac:dyDescent="0.25">
      <c r="A59" s="443"/>
      <c r="B59" s="411"/>
      <c r="C59" s="446"/>
      <c r="D59" s="434"/>
      <c r="E59" s="434"/>
      <c r="F59" s="449"/>
      <c r="G59" s="434"/>
      <c r="H59" s="437"/>
      <c r="I59" s="428"/>
      <c r="J59" s="425"/>
      <c r="K59" s="440"/>
      <c r="L59" s="425">
        <f>IF(NOT(ISERROR(MATCH(K59,_xlfn.ANCHORARRAY(F70),0))),J72&amp;"Por favor no seleccionar los criterios de impacto",K59)</f>
        <v>0</v>
      </c>
      <c r="M59" s="428"/>
      <c r="N59" s="425"/>
      <c r="O59" s="431"/>
      <c r="P59" s="135">
        <v>3</v>
      </c>
      <c r="Q59" s="342"/>
      <c r="R59" s="319" t="str">
        <f>IF(OR(S59="Preventivo",S59="Detectivo"),"Probabilidad",IF(S59="Correctivo","Impacto",""))</f>
        <v/>
      </c>
      <c r="S59" s="143"/>
      <c r="T59" s="143"/>
      <c r="U59" s="320" t="str">
        <f t="shared" si="68"/>
        <v/>
      </c>
      <c r="V59" s="143"/>
      <c r="W59" s="143"/>
      <c r="X59" s="143"/>
      <c r="Y59" s="321" t="str">
        <f>IFERROR(IF(AND(R58="Probabilidad",R59="Probabilidad"),(AA58-(+AA58*U59)),IF(AND(R58="Impacto",R59="Probabilidad"),(AA57-(+AA57*U59)),IF(R59="Impacto",AA58,""))),"")</f>
        <v/>
      </c>
      <c r="Z59" s="322" t="str">
        <f t="shared" si="29"/>
        <v/>
      </c>
      <c r="AA59" s="320" t="str">
        <f t="shared" si="69"/>
        <v/>
      </c>
      <c r="AB59" s="322" t="str">
        <f t="shared" si="31"/>
        <v/>
      </c>
      <c r="AC59" s="320" t="str">
        <f>IFERROR(IF(AND(R58="Impacto",R59="Impacto"),(AC58-(+AC58*U59)),IF(AND(R58="Probabilidad",R59="Impacto"),(AC57-(+AC57*U59)),IF(R59="Probabilidad",AC58,""))),"")</f>
        <v/>
      </c>
      <c r="AD59" s="323" t="str">
        <f t="shared" si="70"/>
        <v/>
      </c>
      <c r="AE59" s="469"/>
      <c r="AF59" s="148"/>
      <c r="AG59" s="147"/>
      <c r="AH59" s="142"/>
      <c r="AI59" s="142"/>
      <c r="AJ59" s="446"/>
      <c r="AK59" s="446"/>
      <c r="AL59" s="446"/>
      <c r="AM59" s="142"/>
      <c r="AN59" s="147"/>
      <c r="AO59" s="446"/>
      <c r="AP59" s="446"/>
      <c r="AQ59" s="446"/>
      <c r="AR59" s="446"/>
      <c r="AS59" s="446"/>
      <c r="AT59" s="479"/>
      <c r="AU59" s="154"/>
      <c r="AV59" s="154"/>
      <c r="AW59" s="154"/>
      <c r="AX59" s="154"/>
      <c r="AY59" s="154"/>
      <c r="AZ59" s="154"/>
      <c r="BA59" s="154"/>
      <c r="BB59" s="154"/>
      <c r="BC59" s="154"/>
      <c r="BD59" s="154"/>
      <c r="BE59" s="154"/>
      <c r="BF59" s="154"/>
      <c r="BG59" s="154"/>
      <c r="BH59" s="154"/>
      <c r="BI59" s="154"/>
      <c r="BJ59" s="154"/>
      <c r="BK59" s="154"/>
    </row>
    <row r="60" spans="1:63" s="153" customFormat="1" ht="48.75" customHeight="1" x14ac:dyDescent="0.25">
      <c r="A60" s="443"/>
      <c r="B60" s="411"/>
      <c r="C60" s="446"/>
      <c r="D60" s="434"/>
      <c r="E60" s="434"/>
      <c r="F60" s="449"/>
      <c r="G60" s="434"/>
      <c r="H60" s="437"/>
      <c r="I60" s="428"/>
      <c r="J60" s="425"/>
      <c r="K60" s="440"/>
      <c r="L60" s="425">
        <f>IF(NOT(ISERROR(MATCH(K60,_xlfn.ANCHORARRAY(F71),0))),J73&amp;"Por favor no seleccionar los criterios de impacto",K60)</f>
        <v>0</v>
      </c>
      <c r="M60" s="428"/>
      <c r="N60" s="425"/>
      <c r="O60" s="431"/>
      <c r="P60" s="135">
        <v>4</v>
      </c>
      <c r="Q60" s="341"/>
      <c r="R60" s="319" t="str">
        <f t="shared" ref="R60:R62" si="71">IF(OR(S60="Preventivo",S60="Detectivo"),"Probabilidad",IF(S60="Correctivo","Impacto",""))</f>
        <v/>
      </c>
      <c r="S60" s="143"/>
      <c r="T60" s="143"/>
      <c r="U60" s="320" t="str">
        <f t="shared" si="68"/>
        <v/>
      </c>
      <c r="V60" s="143"/>
      <c r="W60" s="143"/>
      <c r="X60" s="143"/>
      <c r="Y60" s="321" t="str">
        <f t="shared" ref="Y60:Y62" si="72">IFERROR(IF(AND(R59="Probabilidad",R60="Probabilidad"),(AA59-(+AA59*U60)),IF(AND(R59="Impacto",R60="Probabilidad"),(AA58-(+AA58*U60)),IF(R60="Impacto",AA59,""))),"")</f>
        <v/>
      </c>
      <c r="Z60" s="322" t="str">
        <f t="shared" si="29"/>
        <v/>
      </c>
      <c r="AA60" s="320" t="str">
        <f t="shared" si="69"/>
        <v/>
      </c>
      <c r="AB60" s="322" t="str">
        <f t="shared" si="31"/>
        <v/>
      </c>
      <c r="AC60" s="320" t="str">
        <f t="shared" ref="AC60:AC62" si="73">IFERROR(IF(AND(R59="Impacto",R60="Impacto"),(AC59-(+AC59*U60)),IF(AND(R59="Probabilidad",R60="Impacto"),(AC58-(+AC58*U60)),IF(R60="Probabilidad",AC59,""))),"")</f>
        <v/>
      </c>
      <c r="AD60" s="323" t="str">
        <f>IFERROR(IF(OR(AND(Z60="Muy Baja",AB60="Leve"),AND(Z60="Muy Baja",AB60="Menor"),AND(Z60="Baja",AB60="Leve")),"Bajo",IF(OR(AND(Z60="Muy baja",AB60="Moderado"),AND(Z60="Baja",AB60="Menor"),AND(Z60="Baja",AB60="Moderado"),AND(Z60="Media",AB60="Leve"),AND(Z60="Media",AB60="Menor"),AND(Z60="Media",AB60="Moderado"),AND(Z60="Alta",AB60="Leve"),AND(Z60="Alta",AB60="Menor")),"Moderado",IF(OR(AND(Z60="Muy Baja",AB60="Mayor"),AND(Z60="Baja",AB60="Mayor"),AND(Z60="Media",AB60="Mayor"),AND(Z60="Alta",AB60="Moderado"),AND(Z60="Alta",AB60="Mayor"),AND(Z60="Muy Alta",AB60="Leve"),AND(Z60="Muy Alta",AB60="Menor"),AND(Z60="Muy Alta",AB60="Moderado"),AND(Z60="Muy Alta",AB60="Mayor")),"Alto",IF(OR(AND(Z60="Muy Baja",AB60="Catastrófico"),AND(Z60="Baja",AB60="Catastrófico"),AND(Z60="Media",AB60="Catastrófico"),AND(Z60="Alta",AB60="Catastrófico"),AND(Z60="Muy Alta",AB60="Catastrófico")),"Extremo","")))),"")</f>
        <v/>
      </c>
      <c r="AE60" s="469"/>
      <c r="AF60" s="148"/>
      <c r="AG60" s="147"/>
      <c r="AH60" s="142"/>
      <c r="AI60" s="142"/>
      <c r="AJ60" s="446"/>
      <c r="AK60" s="446"/>
      <c r="AL60" s="446"/>
      <c r="AM60" s="142"/>
      <c r="AN60" s="147"/>
      <c r="AO60" s="446"/>
      <c r="AP60" s="446"/>
      <c r="AQ60" s="446"/>
      <c r="AR60" s="446"/>
      <c r="AS60" s="446"/>
      <c r="AT60" s="479"/>
      <c r="AU60" s="154"/>
      <c r="AV60" s="154"/>
      <c r="AW60" s="154"/>
      <c r="AX60" s="154"/>
      <c r="AY60" s="154"/>
      <c r="AZ60" s="154"/>
      <c r="BA60" s="154"/>
      <c r="BB60" s="154"/>
      <c r="BC60" s="154"/>
      <c r="BD60" s="154"/>
      <c r="BE60" s="154"/>
      <c r="BF60" s="154"/>
      <c r="BG60" s="154"/>
      <c r="BH60" s="154"/>
      <c r="BI60" s="154"/>
      <c r="BJ60" s="154"/>
      <c r="BK60" s="154"/>
    </row>
    <row r="61" spans="1:63" s="153" customFormat="1" ht="48.75" customHeight="1" x14ac:dyDescent="0.25">
      <c r="A61" s="443"/>
      <c r="B61" s="411"/>
      <c r="C61" s="446"/>
      <c r="D61" s="434"/>
      <c r="E61" s="434"/>
      <c r="F61" s="449"/>
      <c r="G61" s="434"/>
      <c r="H61" s="437"/>
      <c r="I61" s="428"/>
      <c r="J61" s="425"/>
      <c r="K61" s="440"/>
      <c r="L61" s="425">
        <f>IF(NOT(ISERROR(MATCH(K61,_xlfn.ANCHORARRAY(F72),0))),J74&amp;"Por favor no seleccionar los criterios de impacto",K61)</f>
        <v>0</v>
      </c>
      <c r="M61" s="428"/>
      <c r="N61" s="425"/>
      <c r="O61" s="431"/>
      <c r="P61" s="135">
        <v>5</v>
      </c>
      <c r="Q61" s="341"/>
      <c r="R61" s="319" t="str">
        <f t="shared" si="71"/>
        <v/>
      </c>
      <c r="S61" s="143"/>
      <c r="T61" s="143"/>
      <c r="U61" s="320" t="str">
        <f t="shared" si="68"/>
        <v/>
      </c>
      <c r="V61" s="143"/>
      <c r="W61" s="143"/>
      <c r="X61" s="143"/>
      <c r="Y61" s="321" t="str">
        <f t="shared" si="72"/>
        <v/>
      </c>
      <c r="Z61" s="322" t="str">
        <f t="shared" si="29"/>
        <v/>
      </c>
      <c r="AA61" s="320" t="str">
        <f t="shared" si="69"/>
        <v/>
      </c>
      <c r="AB61" s="322" t="str">
        <f t="shared" si="31"/>
        <v/>
      </c>
      <c r="AC61" s="320" t="str">
        <f t="shared" si="73"/>
        <v/>
      </c>
      <c r="AD61" s="323" t="str">
        <f t="shared" ref="AD61:AD62" si="74">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469"/>
      <c r="AF61" s="148"/>
      <c r="AG61" s="147"/>
      <c r="AH61" s="142"/>
      <c r="AI61" s="142"/>
      <c r="AJ61" s="446"/>
      <c r="AK61" s="446"/>
      <c r="AL61" s="446"/>
      <c r="AM61" s="142"/>
      <c r="AN61" s="147"/>
      <c r="AO61" s="446"/>
      <c r="AP61" s="446"/>
      <c r="AQ61" s="446"/>
      <c r="AR61" s="446"/>
      <c r="AS61" s="446"/>
      <c r="AT61" s="479"/>
      <c r="AU61" s="154"/>
      <c r="AV61" s="154"/>
      <c r="AW61" s="154"/>
      <c r="AX61" s="154"/>
      <c r="AY61" s="154"/>
      <c r="AZ61" s="154"/>
      <c r="BA61" s="154"/>
      <c r="BB61" s="154"/>
      <c r="BC61" s="154"/>
      <c r="BD61" s="154"/>
      <c r="BE61" s="154"/>
      <c r="BF61" s="154"/>
      <c r="BG61" s="154"/>
      <c r="BH61" s="154"/>
      <c r="BI61" s="154"/>
      <c r="BJ61" s="154"/>
      <c r="BK61" s="154"/>
    </row>
    <row r="62" spans="1:63" s="153" customFormat="1" ht="48.75" customHeight="1" thickBot="1" x14ac:dyDescent="0.3">
      <c r="A62" s="444"/>
      <c r="B62" s="412"/>
      <c r="C62" s="447"/>
      <c r="D62" s="435"/>
      <c r="E62" s="435"/>
      <c r="F62" s="450"/>
      <c r="G62" s="435"/>
      <c r="H62" s="438"/>
      <c r="I62" s="429"/>
      <c r="J62" s="426"/>
      <c r="K62" s="441"/>
      <c r="L62" s="426">
        <f>IF(NOT(ISERROR(MATCH(K62,_xlfn.ANCHORARRAY(F73),0))),J75&amp;"Por favor no seleccionar los criterios de impacto",K62)</f>
        <v>0</v>
      </c>
      <c r="M62" s="429"/>
      <c r="N62" s="426"/>
      <c r="O62" s="432"/>
      <c r="P62" s="167">
        <v>6</v>
      </c>
      <c r="Q62" s="343"/>
      <c r="R62" s="325" t="str">
        <f t="shared" si="71"/>
        <v/>
      </c>
      <c r="S62" s="226"/>
      <c r="T62" s="226"/>
      <c r="U62" s="344" t="str">
        <f t="shared" si="68"/>
        <v/>
      </c>
      <c r="V62" s="226"/>
      <c r="W62" s="226"/>
      <c r="X62" s="226"/>
      <c r="Y62" s="345" t="str">
        <f t="shared" si="72"/>
        <v/>
      </c>
      <c r="Z62" s="346" t="str">
        <f t="shared" si="29"/>
        <v/>
      </c>
      <c r="AA62" s="344" t="str">
        <f t="shared" si="69"/>
        <v/>
      </c>
      <c r="AB62" s="346" t="str">
        <f t="shared" si="31"/>
        <v/>
      </c>
      <c r="AC62" s="344" t="str">
        <f t="shared" si="73"/>
        <v/>
      </c>
      <c r="AD62" s="347" t="str">
        <f t="shared" si="74"/>
        <v/>
      </c>
      <c r="AE62" s="470"/>
      <c r="AF62" s="175"/>
      <c r="AG62" s="176"/>
      <c r="AH62" s="177"/>
      <c r="AI62" s="177"/>
      <c r="AJ62" s="447"/>
      <c r="AK62" s="447"/>
      <c r="AL62" s="447"/>
      <c r="AM62" s="177"/>
      <c r="AN62" s="349"/>
      <c r="AO62" s="447"/>
      <c r="AP62" s="447"/>
      <c r="AQ62" s="447"/>
      <c r="AR62" s="447"/>
      <c r="AS62" s="447"/>
      <c r="AT62" s="480"/>
      <c r="AU62" s="154"/>
      <c r="AV62" s="154"/>
      <c r="AW62" s="154"/>
      <c r="AX62" s="154"/>
      <c r="AY62" s="154"/>
      <c r="AZ62" s="154"/>
      <c r="BA62" s="154"/>
      <c r="BB62" s="154"/>
      <c r="BC62" s="154"/>
      <c r="BD62" s="154"/>
      <c r="BE62" s="154"/>
      <c r="BF62" s="154"/>
      <c r="BG62" s="154"/>
      <c r="BH62" s="154"/>
      <c r="BI62" s="154"/>
      <c r="BJ62" s="154"/>
      <c r="BK62" s="154"/>
    </row>
    <row r="63" spans="1:63" s="153" customFormat="1" ht="48.75" customHeight="1" x14ac:dyDescent="0.25">
      <c r="A63" s="442">
        <v>10</v>
      </c>
      <c r="B63" s="410"/>
      <c r="C63" s="445"/>
      <c r="D63" s="433"/>
      <c r="E63" s="433"/>
      <c r="F63" s="448"/>
      <c r="G63" s="433"/>
      <c r="H63" s="436"/>
      <c r="I63" s="427" t="str">
        <f>IF(H63&lt;=0,"",IF(H63&lt;=2,"Muy Baja",IF(H63&lt;=24,"Baja",IF(H63&lt;=500,"Media",IF(H63&lt;=5000,"Alta","Muy Alta")))))</f>
        <v/>
      </c>
      <c r="J63" s="424" t="str">
        <f>IF(I63="","",IF(I63="Muy Baja",0.2,IF(I63="Baja",0.4,IF(I63="Media",0.6,IF(I63="Alta",0.8,IF(I63="Muy Alta",1,))))))</f>
        <v/>
      </c>
      <c r="K63" s="439"/>
      <c r="L63" s="424">
        <f>IF(NOT(ISERROR(MATCH(K63,'[1]Tabla Impacto'!$B$221:$B$223,0))),'[1]Tabla Impacto'!$F$223&amp;"Por favor no seleccionar los criterios de impacto(Afectación Económica o presupuestal y Pérdida Reputacional)",K63)</f>
        <v>0</v>
      </c>
      <c r="M63" s="427" t="str">
        <f>IF(OR(L63='[1]Tabla Impacto'!$C$11,L63='[1]Tabla Impacto'!$D$11),"Leve",IF(OR(L63='[1]Tabla Impacto'!$C$12,L63='[1]Tabla Impacto'!$D$12),"Menor",IF(OR(L63='[1]Tabla Impacto'!$C$13,L63='[1]Tabla Impacto'!$D$13),"Moderado",IF(OR(L63='[1]Tabla Impacto'!$C$14,L63='[1]Tabla Impacto'!$D$14),"Mayor",IF(OR(L63='[1]Tabla Impacto'!$C$15,L63='[1]Tabla Impacto'!$D$15),"Catastrófico","")))))</f>
        <v/>
      </c>
      <c r="N63" s="424" t="str">
        <f>IF(M63="","",IF(M63="Leve",0.2,IF(M63="Menor",0.4,IF(M63="Moderado",0.6,IF(M63="Mayor",0.8,IF(M63="Catastrófico",1,))))))</f>
        <v/>
      </c>
      <c r="O63" s="430" t="str">
        <f>IF(OR(AND(I63="Muy Baja",M63="Leve"),AND(I63="Muy Baja",M63="Menor"),AND(I63="Baja",M63="Leve")),"Bajo",IF(OR(AND(I63="Muy baja",M63="Moderado"),AND(I63="Baja",M63="Menor"),AND(I63="Baja",M63="Moderado"),AND(I63="Media",M63="Leve"),AND(I63="Media",M63="Menor"),AND(I63="Media",M63="Moderado"),AND(I63="Alta",M63="Leve"),AND(I63="Alta",M63="Menor")),"Moderado",IF(OR(AND(I63="Muy Baja",M63="Mayor"),AND(I63="Baja",M63="Mayor"),AND(I63="Media",M63="Mayor"),AND(I63="Alta",M63="Moderado"),AND(I63="Alta",M63="Mayor"),AND(I63="Muy Alta",M63="Leve"),AND(I63="Muy Alta",M63="Menor"),AND(I63="Muy Alta",M63="Moderado"),AND(I63="Muy Alta",M63="Mayor")),"Alto",IF(OR(AND(I63="Muy Baja",M63="Catastrófico"),AND(I63="Baja",M63="Catastrófico"),AND(I63="Media",M63="Catastrófico"),AND(I63="Alta",M63="Catastrófico"),AND(I63="Muy Alta",M63="Catastrófico")),"Extremo",""))))</f>
        <v/>
      </c>
      <c r="P63" s="156">
        <v>1</v>
      </c>
      <c r="Q63" s="157"/>
      <c r="R63" s="314" t="str">
        <f>IF(OR(S63="Preventivo",S63="Detectivo"),"Probabilidad",IF(S63="Correctivo","Impacto",""))</f>
        <v/>
      </c>
      <c r="S63" s="159"/>
      <c r="T63" s="159"/>
      <c r="U63" s="315" t="str">
        <f>IF(AND(S63="Preventivo",T63="Automático"),"50%",IF(AND(S63="Preventivo",T63="Manual"),"40%",IF(AND(S63="Detectivo",T63="Automático"),"40%",IF(AND(S63="Detectivo",T63="Manual"),"30%",IF(AND(S63="Correctivo",T63="Automático"),"35%",IF(AND(S63="Correctivo",T63="Manual"),"25%",""))))))</f>
        <v/>
      </c>
      <c r="V63" s="159"/>
      <c r="W63" s="159"/>
      <c r="X63" s="159"/>
      <c r="Y63" s="316" t="str">
        <f>IFERROR(IF(R63="Probabilidad",(J63-(+J63*U63)),IF(R63="Impacto",J63,"")),"")</f>
        <v/>
      </c>
      <c r="Z63" s="317" t="str">
        <f>IFERROR(IF(Y63="","",IF(Y63&lt;=0.2,"Muy Baja",IF(Y63&lt;=0.4,"Baja",IF(Y63&lt;=0.6,"Media",IF(Y63&lt;=0.8,"Alta","Muy Alta"))))),"")</f>
        <v/>
      </c>
      <c r="AA63" s="315" t="str">
        <f>+Y63</f>
        <v/>
      </c>
      <c r="AB63" s="317" t="str">
        <f>IFERROR(IF(AC63="","",IF(AC63&lt;=0.2,"Leve",IF(AC63&lt;=0.4,"Menor",IF(AC63&lt;=0.6,"Moderado",IF(AC63&lt;=0.8,"Mayor","Catastrófico"))))),"")</f>
        <v/>
      </c>
      <c r="AC63" s="315" t="str">
        <f>IFERROR(IF(R63="Impacto",(N63-(+N63*U63)),IF(R63="Probabilidad",N63,"")),"")</f>
        <v/>
      </c>
      <c r="AD63" s="318" t="str">
        <f>IFERROR(IF(OR(AND(Z63="Muy Baja",AB63="Leve"),AND(Z63="Muy Baja",AB63="Menor"),AND(Z63="Baja",AB63="Leve")),"Bajo",IF(OR(AND(Z63="Muy baja",AB63="Moderado"),AND(Z63="Baja",AB63="Menor"),AND(Z63="Baja",AB63="Moderado"),AND(Z63="Media",AB63="Leve"),AND(Z63="Media",AB63="Menor"),AND(Z63="Media",AB63="Moderado"),AND(Z63="Alta",AB63="Leve"),AND(Z63="Alta",AB63="Menor")),"Moderado",IF(OR(AND(Z63="Muy Baja",AB63="Mayor"),AND(Z63="Baja",AB63="Mayor"),AND(Z63="Media",AB63="Mayor"),AND(Z63="Alta",AB63="Moderado"),AND(Z63="Alta",AB63="Mayor"),AND(Z63="Muy Alta",AB63="Leve"),AND(Z63="Muy Alta",AB63="Menor"),AND(Z63="Muy Alta",AB63="Moderado"),AND(Z63="Muy Alta",AB63="Mayor")),"Alto",IF(OR(AND(Z63="Muy Baja",AB63="Catastrófico"),AND(Z63="Baja",AB63="Catastrófico"),AND(Z63="Media",AB63="Catastrófico"),AND(Z63="Alta",AB63="Catastrófico"),AND(Z63="Muy Alta",AB63="Catastrófico")),"Extremo","")))),"")</f>
        <v/>
      </c>
      <c r="AE63" s="465"/>
      <c r="AF63" s="164"/>
      <c r="AG63" s="165"/>
      <c r="AH63" s="166"/>
      <c r="AI63" s="166"/>
      <c r="AJ63" s="445"/>
      <c r="AK63" s="445"/>
      <c r="AL63" s="445"/>
      <c r="AM63" s="166"/>
      <c r="AN63" s="350"/>
      <c r="AO63" s="445"/>
      <c r="AP63" s="445"/>
      <c r="AQ63" s="477"/>
      <c r="AR63" s="445"/>
      <c r="AS63" s="445"/>
      <c r="AT63" s="478"/>
      <c r="AU63" s="154"/>
      <c r="AV63" s="154"/>
      <c r="AW63" s="154"/>
      <c r="AX63" s="154"/>
      <c r="AY63" s="154"/>
      <c r="AZ63" s="154"/>
      <c r="BA63" s="154"/>
      <c r="BB63" s="154"/>
      <c r="BC63" s="154"/>
      <c r="BD63" s="154"/>
      <c r="BE63" s="154"/>
      <c r="BF63" s="154"/>
      <c r="BG63" s="154"/>
      <c r="BH63" s="154"/>
      <c r="BI63" s="154"/>
      <c r="BJ63" s="154"/>
      <c r="BK63" s="154"/>
    </row>
    <row r="64" spans="1:63" s="153" customFormat="1" ht="48.75" customHeight="1" x14ac:dyDescent="0.25">
      <c r="A64" s="443"/>
      <c r="B64" s="411"/>
      <c r="C64" s="446"/>
      <c r="D64" s="434"/>
      <c r="E64" s="434"/>
      <c r="F64" s="449"/>
      <c r="G64" s="434"/>
      <c r="H64" s="437"/>
      <c r="I64" s="428"/>
      <c r="J64" s="425"/>
      <c r="K64" s="440"/>
      <c r="L64" s="425">
        <f>IF(NOT(ISERROR(MATCH(K64,_xlfn.ANCHORARRAY(F75),0))),J77&amp;"Por favor no seleccionar los criterios de impacto",K64)</f>
        <v>0</v>
      </c>
      <c r="M64" s="428"/>
      <c r="N64" s="425"/>
      <c r="O64" s="431"/>
      <c r="P64" s="135">
        <v>2</v>
      </c>
      <c r="Q64" s="115"/>
      <c r="R64" s="319" t="str">
        <f>IF(OR(S64="Preventivo",S64="Detectivo"),"Probabilidad",IF(S64="Correctivo","Impacto",""))</f>
        <v/>
      </c>
      <c r="S64" s="143"/>
      <c r="T64" s="143"/>
      <c r="U64" s="320" t="str">
        <f t="shared" ref="U64:U68" si="75">IF(AND(S64="Preventivo",T64="Automático"),"50%",IF(AND(S64="Preventivo",T64="Manual"),"40%",IF(AND(S64="Detectivo",T64="Automático"),"40%",IF(AND(S64="Detectivo",T64="Manual"),"30%",IF(AND(S64="Correctivo",T64="Automático"),"35%",IF(AND(S64="Correctivo",T64="Manual"),"25%",""))))))</f>
        <v/>
      </c>
      <c r="V64" s="143"/>
      <c r="W64" s="143"/>
      <c r="X64" s="143"/>
      <c r="Y64" s="321" t="str">
        <f>IFERROR(IF(AND(R63="Probabilidad",R64="Probabilidad"),(AA63-(+AA63*U64)),IF(R64="Probabilidad",(J63-(+J63*U64)),IF(R64="Impacto",AA63,""))),"")</f>
        <v/>
      </c>
      <c r="Z64" s="322" t="str">
        <f t="shared" si="29"/>
        <v/>
      </c>
      <c r="AA64" s="320" t="str">
        <f t="shared" ref="AA64:AA68" si="76">+Y64</f>
        <v/>
      </c>
      <c r="AB64" s="322" t="str">
        <f t="shared" si="31"/>
        <v/>
      </c>
      <c r="AC64" s="320" t="str">
        <f>IFERROR(IF(AND(R63="Impacto",R64="Impacto"),(AC63-(+AC63*U64)),IF(R64="Impacto",(N63-(+N63*U64)),IF(R64="Probabilidad",AC63,""))),"")</f>
        <v/>
      </c>
      <c r="AD64" s="323" t="str">
        <f t="shared" ref="AD64:AD65" si="77">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466"/>
      <c r="AF64" s="148"/>
      <c r="AG64" s="147"/>
      <c r="AH64" s="142"/>
      <c r="AI64" s="142"/>
      <c r="AJ64" s="446"/>
      <c r="AK64" s="446"/>
      <c r="AL64" s="446"/>
      <c r="AM64" s="142"/>
      <c r="AN64" s="147"/>
      <c r="AO64" s="446"/>
      <c r="AP64" s="446"/>
      <c r="AQ64" s="446"/>
      <c r="AR64" s="446"/>
      <c r="AS64" s="446"/>
      <c r="AT64" s="479"/>
    </row>
    <row r="65" spans="1:46" s="153" customFormat="1" ht="48.75" customHeight="1" x14ac:dyDescent="0.25">
      <c r="A65" s="443"/>
      <c r="B65" s="411"/>
      <c r="C65" s="446"/>
      <c r="D65" s="434"/>
      <c r="E65" s="434"/>
      <c r="F65" s="449"/>
      <c r="G65" s="434"/>
      <c r="H65" s="437"/>
      <c r="I65" s="428"/>
      <c r="J65" s="425"/>
      <c r="K65" s="440"/>
      <c r="L65" s="425">
        <f>IF(NOT(ISERROR(MATCH(K65,_xlfn.ANCHORARRAY(F76),0))),J78&amp;"Por favor no seleccionar los criterios de impacto",K65)</f>
        <v>0</v>
      </c>
      <c r="M65" s="428"/>
      <c r="N65" s="425"/>
      <c r="O65" s="431"/>
      <c r="P65" s="135">
        <v>3</v>
      </c>
      <c r="Q65" s="324"/>
      <c r="R65" s="319" t="str">
        <f>IF(OR(S65="Preventivo",S65="Detectivo"),"Probabilidad",IF(S65="Correctivo","Impacto",""))</f>
        <v/>
      </c>
      <c r="S65" s="143"/>
      <c r="T65" s="143"/>
      <c r="U65" s="320" t="str">
        <f t="shared" si="75"/>
        <v/>
      </c>
      <c r="V65" s="143"/>
      <c r="W65" s="143"/>
      <c r="X65" s="143"/>
      <c r="Y65" s="321" t="str">
        <f>IFERROR(IF(AND(R64="Probabilidad",R65="Probabilidad"),(AA64-(+AA64*U65)),IF(AND(R64="Impacto",R65="Probabilidad"),(AA63-(+AA63*U65)),IF(R65="Impacto",AA64,""))),"")</f>
        <v/>
      </c>
      <c r="Z65" s="322" t="str">
        <f t="shared" si="29"/>
        <v/>
      </c>
      <c r="AA65" s="320" t="str">
        <f t="shared" si="76"/>
        <v/>
      </c>
      <c r="AB65" s="322" t="str">
        <f t="shared" si="31"/>
        <v/>
      </c>
      <c r="AC65" s="320" t="str">
        <f>IFERROR(IF(AND(R64="Impacto",R65="Impacto"),(AC64-(+AC64*U65)),IF(AND(R64="Probabilidad",R65="Impacto"),(AC63-(+AC63*U65)),IF(R65="Probabilidad",AC64,""))),"")</f>
        <v/>
      </c>
      <c r="AD65" s="323" t="str">
        <f t="shared" si="77"/>
        <v/>
      </c>
      <c r="AE65" s="466"/>
      <c r="AF65" s="148"/>
      <c r="AG65" s="147"/>
      <c r="AH65" s="142"/>
      <c r="AI65" s="142"/>
      <c r="AJ65" s="446"/>
      <c r="AK65" s="446"/>
      <c r="AL65" s="446"/>
      <c r="AM65" s="142"/>
      <c r="AN65" s="147"/>
      <c r="AO65" s="446"/>
      <c r="AP65" s="446"/>
      <c r="AQ65" s="446"/>
      <c r="AR65" s="446"/>
      <c r="AS65" s="446"/>
      <c r="AT65" s="479"/>
    </row>
    <row r="66" spans="1:46" s="153" customFormat="1" ht="48.75" customHeight="1" x14ac:dyDescent="0.25">
      <c r="A66" s="443"/>
      <c r="B66" s="411"/>
      <c r="C66" s="446"/>
      <c r="D66" s="434"/>
      <c r="E66" s="434"/>
      <c r="F66" s="449"/>
      <c r="G66" s="434"/>
      <c r="H66" s="437"/>
      <c r="I66" s="428"/>
      <c r="J66" s="425"/>
      <c r="K66" s="440"/>
      <c r="L66" s="425">
        <f>IF(NOT(ISERROR(MATCH(K66,_xlfn.ANCHORARRAY(F77),0))),J79&amp;"Por favor no seleccionar los criterios de impacto",K66)</f>
        <v>0</v>
      </c>
      <c r="M66" s="428"/>
      <c r="N66" s="425"/>
      <c r="O66" s="431"/>
      <c r="P66" s="135">
        <v>4</v>
      </c>
      <c r="Q66" s="115"/>
      <c r="R66" s="319" t="str">
        <f t="shared" ref="R66:R68" si="78">IF(OR(S66="Preventivo",S66="Detectivo"),"Probabilidad",IF(S66="Correctivo","Impacto",""))</f>
        <v/>
      </c>
      <c r="S66" s="143"/>
      <c r="T66" s="143"/>
      <c r="U66" s="320" t="str">
        <f t="shared" si="75"/>
        <v/>
      </c>
      <c r="V66" s="143"/>
      <c r="W66" s="143"/>
      <c r="X66" s="143"/>
      <c r="Y66" s="321" t="str">
        <f t="shared" ref="Y66:Y68" si="79">IFERROR(IF(AND(R65="Probabilidad",R66="Probabilidad"),(AA65-(+AA65*U66)),IF(AND(R65="Impacto",R66="Probabilidad"),(AA64-(+AA64*U66)),IF(R66="Impacto",AA65,""))),"")</f>
        <v/>
      </c>
      <c r="Z66" s="322" t="str">
        <f t="shared" si="29"/>
        <v/>
      </c>
      <c r="AA66" s="320" t="str">
        <f t="shared" si="76"/>
        <v/>
      </c>
      <c r="AB66" s="322" t="str">
        <f t="shared" si="31"/>
        <v/>
      </c>
      <c r="AC66" s="320" t="str">
        <f t="shared" ref="AC66:AC68" si="80">IFERROR(IF(AND(R65="Impacto",R66="Impacto"),(AC65-(+AC65*U66)),IF(AND(R65="Probabilidad",R66="Impacto"),(AC64-(+AC64*U66)),IF(R66="Probabilidad",AC65,""))),"")</f>
        <v/>
      </c>
      <c r="AD66" s="323" t="str">
        <f>IFERROR(IF(OR(AND(Z66="Muy Baja",AB66="Leve"),AND(Z66="Muy Baja",AB66="Menor"),AND(Z66="Baja",AB66="Leve")),"Bajo",IF(OR(AND(Z66="Muy baja",AB66="Moderado"),AND(Z66="Baja",AB66="Menor"),AND(Z66="Baja",AB66="Moderado"),AND(Z66="Media",AB66="Leve"),AND(Z66="Media",AB66="Menor"),AND(Z66="Media",AB66="Moderado"),AND(Z66="Alta",AB66="Leve"),AND(Z66="Alta",AB66="Menor")),"Moderado",IF(OR(AND(Z66="Muy Baja",AB66="Mayor"),AND(Z66="Baja",AB66="Mayor"),AND(Z66="Media",AB66="Mayor"),AND(Z66="Alta",AB66="Moderado"),AND(Z66="Alta",AB66="Mayor"),AND(Z66="Muy Alta",AB66="Leve"),AND(Z66="Muy Alta",AB66="Menor"),AND(Z66="Muy Alta",AB66="Moderado"),AND(Z66="Muy Alta",AB66="Mayor")),"Alto",IF(OR(AND(Z66="Muy Baja",AB66="Catastrófico"),AND(Z66="Baja",AB66="Catastrófico"),AND(Z66="Media",AB66="Catastrófico"),AND(Z66="Alta",AB66="Catastrófico"),AND(Z66="Muy Alta",AB66="Catastrófico")),"Extremo","")))),"")</f>
        <v/>
      </c>
      <c r="AE66" s="466"/>
      <c r="AF66" s="148"/>
      <c r="AG66" s="147"/>
      <c r="AH66" s="142"/>
      <c r="AI66" s="142"/>
      <c r="AJ66" s="446"/>
      <c r="AK66" s="446"/>
      <c r="AL66" s="446"/>
      <c r="AM66" s="142"/>
      <c r="AN66" s="147"/>
      <c r="AO66" s="446"/>
      <c r="AP66" s="446"/>
      <c r="AQ66" s="446"/>
      <c r="AR66" s="446"/>
      <c r="AS66" s="446"/>
      <c r="AT66" s="479"/>
    </row>
    <row r="67" spans="1:46" s="153" customFormat="1" ht="48.75" customHeight="1" x14ac:dyDescent="0.25">
      <c r="A67" s="443"/>
      <c r="B67" s="411"/>
      <c r="C67" s="446"/>
      <c r="D67" s="434"/>
      <c r="E67" s="434"/>
      <c r="F67" s="449"/>
      <c r="G67" s="434"/>
      <c r="H67" s="437"/>
      <c r="I67" s="428"/>
      <c r="J67" s="425"/>
      <c r="K67" s="440"/>
      <c r="L67" s="425">
        <f>IF(NOT(ISERROR(MATCH(K67,_xlfn.ANCHORARRAY(F78),0))),J80&amp;"Por favor no seleccionar los criterios de impacto",K67)</f>
        <v>0</v>
      </c>
      <c r="M67" s="428"/>
      <c r="N67" s="425"/>
      <c r="O67" s="431"/>
      <c r="P67" s="135">
        <v>5</v>
      </c>
      <c r="Q67" s="115"/>
      <c r="R67" s="319" t="str">
        <f t="shared" si="78"/>
        <v/>
      </c>
      <c r="S67" s="143"/>
      <c r="T67" s="143"/>
      <c r="U67" s="320" t="str">
        <f t="shared" si="75"/>
        <v/>
      </c>
      <c r="V67" s="143"/>
      <c r="W67" s="143"/>
      <c r="X67" s="143"/>
      <c r="Y67" s="321" t="str">
        <f t="shared" si="79"/>
        <v/>
      </c>
      <c r="Z67" s="322" t="str">
        <f t="shared" si="29"/>
        <v/>
      </c>
      <c r="AA67" s="320" t="str">
        <f t="shared" si="76"/>
        <v/>
      </c>
      <c r="AB67" s="322" t="str">
        <f t="shared" si="31"/>
        <v/>
      </c>
      <c r="AC67" s="320" t="str">
        <f t="shared" si="80"/>
        <v/>
      </c>
      <c r="AD67" s="323" t="str">
        <f t="shared" ref="AD67:AD68" si="81">IFERROR(IF(OR(AND(Z67="Muy Baja",AB67="Leve"),AND(Z67="Muy Baja",AB67="Menor"),AND(Z67="Baja",AB67="Leve")),"Bajo",IF(OR(AND(Z67="Muy baja",AB67="Moderado"),AND(Z67="Baja",AB67="Menor"),AND(Z67="Baja",AB67="Moderado"),AND(Z67="Media",AB67="Leve"),AND(Z67="Media",AB67="Menor"),AND(Z67="Media",AB67="Moderado"),AND(Z67="Alta",AB67="Leve"),AND(Z67="Alta",AB67="Menor")),"Moderado",IF(OR(AND(Z67="Muy Baja",AB67="Mayor"),AND(Z67="Baja",AB67="Mayor"),AND(Z67="Media",AB67="Mayor"),AND(Z67="Alta",AB67="Moderado"),AND(Z67="Alta",AB67="Mayor"),AND(Z67="Muy Alta",AB67="Leve"),AND(Z67="Muy Alta",AB67="Menor"),AND(Z67="Muy Alta",AB67="Moderado"),AND(Z67="Muy Alta",AB67="Mayor")),"Alto",IF(OR(AND(Z67="Muy Baja",AB67="Catastrófico"),AND(Z67="Baja",AB67="Catastrófico"),AND(Z67="Media",AB67="Catastrófico"),AND(Z67="Alta",AB67="Catastrófico"),AND(Z67="Muy Alta",AB67="Catastrófico")),"Extremo","")))),"")</f>
        <v/>
      </c>
      <c r="AE67" s="466"/>
      <c r="AF67" s="148"/>
      <c r="AG67" s="147"/>
      <c r="AH67" s="142"/>
      <c r="AI67" s="142"/>
      <c r="AJ67" s="446"/>
      <c r="AK67" s="446"/>
      <c r="AL67" s="446"/>
      <c r="AM67" s="142"/>
      <c r="AN67" s="147"/>
      <c r="AO67" s="446"/>
      <c r="AP67" s="446"/>
      <c r="AQ67" s="446"/>
      <c r="AR67" s="446"/>
      <c r="AS67" s="446"/>
      <c r="AT67" s="479"/>
    </row>
    <row r="68" spans="1:46" s="153" customFormat="1" ht="48.75" customHeight="1" thickBot="1" x14ac:dyDescent="0.3">
      <c r="A68" s="444"/>
      <c r="B68" s="412"/>
      <c r="C68" s="447"/>
      <c r="D68" s="435"/>
      <c r="E68" s="435"/>
      <c r="F68" s="450"/>
      <c r="G68" s="435"/>
      <c r="H68" s="438"/>
      <c r="I68" s="429"/>
      <c r="J68" s="426"/>
      <c r="K68" s="471"/>
      <c r="L68" s="426">
        <f>IF(NOT(ISERROR(MATCH(K68,_xlfn.ANCHORARRAY(F79),0))),J81&amp;"Por favor no seleccionar los criterios de impacto",K68)</f>
        <v>0</v>
      </c>
      <c r="M68" s="429"/>
      <c r="N68" s="426"/>
      <c r="O68" s="432"/>
      <c r="P68" s="167">
        <v>6</v>
      </c>
      <c r="Q68" s="168"/>
      <c r="R68" s="325" t="str">
        <f t="shared" si="78"/>
        <v/>
      </c>
      <c r="S68" s="170"/>
      <c r="T68" s="170"/>
      <c r="U68" s="326" t="str">
        <f t="shared" si="75"/>
        <v/>
      </c>
      <c r="V68" s="170"/>
      <c r="W68" s="170"/>
      <c r="X68" s="170"/>
      <c r="Y68" s="327" t="str">
        <f t="shared" si="79"/>
        <v/>
      </c>
      <c r="Z68" s="328" t="str">
        <f t="shared" si="29"/>
        <v/>
      </c>
      <c r="AA68" s="326" t="str">
        <f t="shared" si="76"/>
        <v/>
      </c>
      <c r="AB68" s="328" t="str">
        <f t="shared" si="31"/>
        <v/>
      </c>
      <c r="AC68" s="326" t="str">
        <f t="shared" si="80"/>
        <v/>
      </c>
      <c r="AD68" s="329" t="str">
        <f t="shared" si="81"/>
        <v/>
      </c>
      <c r="AE68" s="467"/>
      <c r="AF68" s="175"/>
      <c r="AG68" s="176"/>
      <c r="AH68" s="177"/>
      <c r="AI68" s="177"/>
      <c r="AJ68" s="447"/>
      <c r="AK68" s="447"/>
      <c r="AL68" s="447"/>
      <c r="AM68" s="177"/>
      <c r="AN68" s="351"/>
      <c r="AO68" s="447"/>
      <c r="AP68" s="447"/>
      <c r="AQ68" s="447"/>
      <c r="AR68" s="447"/>
      <c r="AS68" s="447"/>
      <c r="AT68" s="480"/>
    </row>
    <row r="69" spans="1:46" s="116" customFormat="1" ht="12.75" x14ac:dyDescent="0.2">
      <c r="A69" s="118"/>
      <c r="B69" s="155"/>
      <c r="C69" s="118"/>
      <c r="D69" s="118"/>
      <c r="E69" s="118"/>
      <c r="G69" s="117"/>
    </row>
    <row r="70" spans="1:46" s="116" customFormat="1" ht="12.75" x14ac:dyDescent="0.2">
      <c r="A70" s="118"/>
      <c r="B70" s="155"/>
      <c r="C70" s="118"/>
      <c r="D70" s="118"/>
      <c r="E70" s="118"/>
      <c r="G70" s="117"/>
    </row>
    <row r="71" spans="1:46" s="116" customFormat="1" ht="12.75" x14ac:dyDescent="0.2">
      <c r="A71" s="118"/>
      <c r="B71" s="155"/>
      <c r="C71" s="118"/>
      <c r="D71" s="118"/>
      <c r="E71" s="118"/>
      <c r="G71" s="117"/>
    </row>
    <row r="72" spans="1:46" s="116" customFormat="1" ht="12.75" x14ac:dyDescent="0.2">
      <c r="A72" s="118"/>
      <c r="B72" s="155"/>
      <c r="C72" s="118"/>
      <c r="D72" s="118"/>
      <c r="E72" s="118"/>
      <c r="G72" s="117"/>
    </row>
    <row r="73" spans="1:46" s="116" customFormat="1" ht="12.75" x14ac:dyDescent="0.2">
      <c r="A73" s="118"/>
      <c r="B73" s="155"/>
      <c r="C73" s="118"/>
      <c r="D73" s="118"/>
      <c r="E73" s="118"/>
      <c r="G73" s="117"/>
    </row>
    <row r="74" spans="1:46" s="116" customFormat="1" ht="12.75" x14ac:dyDescent="0.2">
      <c r="A74" s="118"/>
      <c r="B74" s="155"/>
      <c r="C74" s="118"/>
      <c r="D74" s="118"/>
      <c r="E74" s="118"/>
      <c r="G74" s="117"/>
    </row>
    <row r="75" spans="1:46" s="116" customFormat="1" ht="12.75" x14ac:dyDescent="0.2">
      <c r="A75" s="118"/>
      <c r="B75" s="155"/>
      <c r="C75" s="118"/>
      <c r="D75" s="118"/>
      <c r="E75" s="118"/>
      <c r="G75" s="117"/>
    </row>
    <row r="76" spans="1:46" s="116" customFormat="1" ht="12.75" x14ac:dyDescent="0.2">
      <c r="A76" s="118"/>
      <c r="B76" s="155"/>
      <c r="C76" s="118"/>
      <c r="D76" s="118"/>
      <c r="E76" s="118"/>
      <c r="G76" s="117"/>
    </row>
    <row r="77" spans="1:46" s="116" customFormat="1" ht="12.75" x14ac:dyDescent="0.2">
      <c r="A77" s="118"/>
      <c r="B77" s="155"/>
      <c r="C77" s="118"/>
      <c r="D77" s="118"/>
      <c r="E77" s="118"/>
      <c r="G77" s="117"/>
    </row>
    <row r="78" spans="1:46" s="116" customFormat="1" ht="12.75" x14ac:dyDescent="0.2">
      <c r="A78" s="118"/>
      <c r="B78" s="155"/>
      <c r="C78" s="118"/>
      <c r="D78" s="118"/>
      <c r="E78" s="118"/>
      <c r="G78" s="117"/>
    </row>
    <row r="79" spans="1:46" s="116" customFormat="1" ht="12.75" x14ac:dyDescent="0.2">
      <c r="A79" s="118"/>
      <c r="B79" s="155"/>
      <c r="C79" s="118"/>
      <c r="D79" s="118"/>
      <c r="E79" s="118"/>
      <c r="G79" s="117"/>
    </row>
    <row r="80" spans="1:46" s="116" customFormat="1" ht="12.75" x14ac:dyDescent="0.2">
      <c r="A80" s="118"/>
      <c r="B80" s="155"/>
      <c r="C80" s="118"/>
      <c r="D80" s="118"/>
      <c r="E80" s="118"/>
      <c r="G80" s="117"/>
    </row>
    <row r="81" spans="1:7" s="116" customFormat="1" ht="12.75" x14ac:dyDescent="0.2">
      <c r="A81" s="118"/>
      <c r="B81" s="155"/>
      <c r="C81" s="118"/>
      <c r="D81" s="118"/>
      <c r="E81" s="118"/>
      <c r="G81" s="117"/>
    </row>
    <row r="82" spans="1:7" s="116" customFormat="1" ht="12.75" x14ac:dyDescent="0.2">
      <c r="A82" s="118"/>
      <c r="B82" s="155"/>
      <c r="C82" s="118"/>
      <c r="D82" s="118"/>
      <c r="E82" s="118"/>
      <c r="G82" s="117"/>
    </row>
    <row r="83" spans="1:7" s="116" customFormat="1" ht="12.75" x14ac:dyDescent="0.2">
      <c r="A83" s="118"/>
      <c r="B83" s="155"/>
      <c r="C83" s="118"/>
      <c r="D83" s="118"/>
      <c r="E83" s="118"/>
      <c r="G83" s="117"/>
    </row>
    <row r="84" spans="1:7" s="116" customFormat="1" ht="12.75" x14ac:dyDescent="0.2">
      <c r="A84" s="118"/>
      <c r="B84" s="155"/>
      <c r="C84" s="118"/>
      <c r="D84" s="118"/>
      <c r="E84" s="118"/>
      <c r="G84" s="117"/>
    </row>
    <row r="85" spans="1:7" s="116" customFormat="1" ht="12.75" x14ac:dyDescent="0.2">
      <c r="A85" s="118"/>
      <c r="B85" s="155"/>
      <c r="C85" s="118"/>
      <c r="D85" s="118"/>
      <c r="E85" s="118"/>
      <c r="G85" s="117"/>
    </row>
    <row r="86" spans="1:7" s="116" customFormat="1" ht="12.75" x14ac:dyDescent="0.2">
      <c r="A86" s="118"/>
      <c r="B86" s="155"/>
      <c r="C86" s="118"/>
      <c r="D86" s="118"/>
      <c r="E86" s="118"/>
      <c r="G86" s="117"/>
    </row>
    <row r="87" spans="1:7" s="116" customFormat="1" ht="12.75" x14ac:dyDescent="0.2">
      <c r="A87" s="118"/>
      <c r="B87" s="155"/>
      <c r="C87" s="118"/>
      <c r="D87" s="118"/>
      <c r="E87" s="118"/>
      <c r="G87" s="117"/>
    </row>
    <row r="88" spans="1:7" s="116" customFormat="1" ht="12.75" x14ac:dyDescent="0.2">
      <c r="A88" s="118"/>
      <c r="B88" s="155"/>
      <c r="C88" s="118"/>
      <c r="D88" s="118"/>
      <c r="E88" s="118"/>
      <c r="G88" s="117"/>
    </row>
    <row r="89" spans="1:7" s="116" customFormat="1" ht="12.75" x14ac:dyDescent="0.2">
      <c r="A89" s="118"/>
      <c r="B89" s="155"/>
      <c r="C89" s="118"/>
      <c r="D89" s="118"/>
      <c r="E89" s="118"/>
      <c r="G89" s="117"/>
    </row>
    <row r="90" spans="1:7" s="116" customFormat="1" ht="12.75" x14ac:dyDescent="0.2">
      <c r="A90" s="118"/>
      <c r="B90" s="155"/>
      <c r="C90" s="118"/>
      <c r="D90" s="118"/>
      <c r="E90" s="118"/>
      <c r="G90" s="117"/>
    </row>
    <row r="91" spans="1:7" s="116" customFormat="1" ht="12.75" x14ac:dyDescent="0.2">
      <c r="A91" s="118"/>
      <c r="B91" s="155"/>
      <c r="C91" s="118"/>
      <c r="D91" s="118"/>
      <c r="E91" s="118"/>
      <c r="G91" s="117"/>
    </row>
    <row r="92" spans="1:7" s="116" customFormat="1" ht="12.75" x14ac:dyDescent="0.2">
      <c r="A92" s="118"/>
      <c r="B92" s="155"/>
      <c r="C92" s="118"/>
      <c r="D92" s="118"/>
      <c r="E92" s="118"/>
      <c r="G92" s="117"/>
    </row>
    <row r="93" spans="1:7" s="116" customFormat="1" ht="12.75" x14ac:dyDescent="0.2">
      <c r="A93" s="118"/>
      <c r="B93" s="155"/>
      <c r="C93" s="118"/>
      <c r="D93" s="118"/>
      <c r="E93" s="118"/>
      <c r="G93" s="117"/>
    </row>
    <row r="94" spans="1:7" s="116" customFormat="1" ht="12.75" x14ac:dyDescent="0.2">
      <c r="A94" s="118"/>
      <c r="B94" s="155"/>
      <c r="C94" s="118"/>
      <c r="D94" s="118"/>
      <c r="E94" s="118"/>
      <c r="G94" s="117"/>
    </row>
    <row r="95" spans="1:7" s="116" customFormat="1" ht="12.75" x14ac:dyDescent="0.2">
      <c r="A95" s="118"/>
      <c r="B95" s="155"/>
      <c r="C95" s="118"/>
      <c r="D95" s="118"/>
      <c r="E95" s="118"/>
      <c r="G95" s="117"/>
    </row>
    <row r="96" spans="1:7" s="116" customFormat="1" ht="12.75" x14ac:dyDescent="0.2">
      <c r="A96" s="118"/>
      <c r="B96" s="155"/>
      <c r="C96" s="118"/>
      <c r="D96" s="118"/>
      <c r="E96" s="118"/>
      <c r="G96" s="117"/>
    </row>
    <row r="97" spans="1:7" s="116" customFormat="1" ht="12.75" x14ac:dyDescent="0.2">
      <c r="A97" s="118"/>
      <c r="B97" s="155"/>
      <c r="C97" s="118"/>
      <c r="D97" s="118"/>
      <c r="E97" s="118"/>
      <c r="G97" s="117"/>
    </row>
    <row r="98" spans="1:7" s="116" customFormat="1" ht="12.75" x14ac:dyDescent="0.2">
      <c r="A98" s="118"/>
      <c r="B98" s="155"/>
      <c r="C98" s="118"/>
      <c r="D98" s="118"/>
      <c r="E98" s="118"/>
      <c r="G98" s="117"/>
    </row>
    <row r="99" spans="1:7" s="116" customFormat="1" ht="12.75" x14ac:dyDescent="0.2">
      <c r="A99" s="118"/>
      <c r="B99" s="155"/>
      <c r="C99" s="118"/>
      <c r="D99" s="118"/>
      <c r="E99" s="118"/>
      <c r="G99" s="117"/>
    </row>
    <row r="100" spans="1:7" s="116" customFormat="1" ht="12.75" x14ac:dyDescent="0.2">
      <c r="A100" s="118"/>
      <c r="B100" s="155"/>
      <c r="C100" s="118"/>
      <c r="D100" s="118"/>
      <c r="E100" s="118"/>
      <c r="G100" s="117"/>
    </row>
    <row r="101" spans="1:7" s="116" customFormat="1" ht="12.75" x14ac:dyDescent="0.2">
      <c r="A101" s="118"/>
      <c r="B101" s="155"/>
      <c r="C101" s="118"/>
      <c r="D101" s="118"/>
      <c r="E101" s="118"/>
      <c r="G101" s="117"/>
    </row>
    <row r="102" spans="1:7" s="116" customFormat="1" ht="12.75" x14ac:dyDescent="0.2">
      <c r="A102" s="118"/>
      <c r="B102" s="155"/>
      <c r="C102" s="118"/>
      <c r="D102" s="118"/>
      <c r="E102" s="118"/>
      <c r="G102" s="117"/>
    </row>
    <row r="103" spans="1:7" s="116" customFormat="1" ht="12.75" x14ac:dyDescent="0.2">
      <c r="A103" s="118"/>
      <c r="B103" s="155"/>
      <c r="C103" s="118"/>
      <c r="D103" s="118"/>
      <c r="E103" s="118"/>
      <c r="G103" s="117"/>
    </row>
    <row r="104" spans="1:7" s="116" customFormat="1" ht="12.75" x14ac:dyDescent="0.2">
      <c r="A104" s="118"/>
      <c r="B104" s="155"/>
      <c r="C104" s="118"/>
      <c r="D104" s="118"/>
      <c r="E104" s="118"/>
      <c r="G104" s="117"/>
    </row>
    <row r="105" spans="1:7" s="116" customFormat="1" ht="12.75" x14ac:dyDescent="0.2">
      <c r="A105" s="118"/>
      <c r="B105" s="155"/>
      <c r="C105" s="118"/>
      <c r="D105" s="118"/>
      <c r="E105" s="118"/>
      <c r="G105" s="117"/>
    </row>
    <row r="106" spans="1:7" s="116" customFormat="1" ht="12.75" x14ac:dyDescent="0.2">
      <c r="A106" s="118"/>
      <c r="B106" s="155"/>
      <c r="C106" s="118"/>
      <c r="D106" s="118"/>
      <c r="E106" s="118"/>
      <c r="G106" s="117"/>
    </row>
    <row r="107" spans="1:7" s="116" customFormat="1" ht="12.75" x14ac:dyDescent="0.2">
      <c r="A107" s="118"/>
      <c r="B107" s="155"/>
      <c r="C107" s="118"/>
      <c r="D107" s="118"/>
      <c r="E107" s="118"/>
      <c r="G107" s="117"/>
    </row>
    <row r="108" spans="1:7" s="116" customFormat="1" ht="12.75" x14ac:dyDescent="0.2">
      <c r="A108" s="118"/>
      <c r="B108" s="155"/>
      <c r="C108" s="118"/>
      <c r="D108" s="118"/>
      <c r="E108" s="118"/>
      <c r="G108" s="117"/>
    </row>
    <row r="109" spans="1:7" s="116" customFormat="1" ht="12.75" x14ac:dyDescent="0.2">
      <c r="A109" s="118"/>
      <c r="B109" s="155"/>
      <c r="C109" s="118"/>
      <c r="D109" s="118"/>
      <c r="E109" s="118"/>
      <c r="G109" s="117"/>
    </row>
    <row r="110" spans="1:7" s="116" customFormat="1" ht="12.75" x14ac:dyDescent="0.2">
      <c r="A110" s="118"/>
      <c r="B110" s="155"/>
      <c r="C110" s="118"/>
      <c r="D110" s="118"/>
      <c r="E110" s="118"/>
      <c r="G110" s="117"/>
    </row>
    <row r="111" spans="1:7" s="116" customFormat="1" ht="12.75" x14ac:dyDescent="0.2">
      <c r="A111" s="118"/>
      <c r="B111" s="155"/>
      <c r="C111" s="118"/>
      <c r="D111" s="118"/>
      <c r="E111" s="118"/>
      <c r="G111" s="117"/>
    </row>
    <row r="112" spans="1:7" s="116" customFormat="1" ht="12.75" x14ac:dyDescent="0.2">
      <c r="A112" s="118"/>
      <c r="B112" s="155"/>
      <c r="C112" s="118"/>
      <c r="D112" s="118"/>
      <c r="E112" s="118"/>
      <c r="G112" s="117"/>
    </row>
    <row r="113" spans="1:7" s="116" customFormat="1" ht="12.75" x14ac:dyDescent="0.2">
      <c r="A113" s="118"/>
      <c r="B113" s="155"/>
      <c r="C113" s="118"/>
      <c r="D113" s="118"/>
      <c r="E113" s="118"/>
      <c r="G113" s="117"/>
    </row>
    <row r="114" spans="1:7" s="116" customFormat="1" ht="12.75" x14ac:dyDescent="0.2">
      <c r="A114" s="118"/>
      <c r="B114" s="155"/>
      <c r="C114" s="118"/>
      <c r="D114" s="118"/>
      <c r="E114" s="118"/>
      <c r="G114" s="117"/>
    </row>
    <row r="115" spans="1:7" s="116" customFormat="1" ht="12.75" x14ac:dyDescent="0.2">
      <c r="A115" s="118"/>
      <c r="B115" s="155"/>
      <c r="C115" s="118"/>
      <c r="D115" s="118"/>
      <c r="E115" s="118"/>
      <c r="G115" s="117"/>
    </row>
    <row r="116" spans="1:7" s="116" customFormat="1" ht="12.75" x14ac:dyDescent="0.2">
      <c r="A116" s="118"/>
      <c r="B116" s="155"/>
      <c r="C116" s="118"/>
      <c r="D116" s="118"/>
      <c r="E116" s="118"/>
      <c r="G116" s="117"/>
    </row>
    <row r="117" spans="1:7" s="116" customFormat="1" ht="12.75" x14ac:dyDescent="0.2">
      <c r="A117" s="118"/>
      <c r="B117" s="155"/>
      <c r="C117" s="118"/>
      <c r="D117" s="118"/>
      <c r="E117" s="118"/>
      <c r="G117" s="117"/>
    </row>
    <row r="118" spans="1:7" s="116" customFormat="1" ht="12.75" x14ac:dyDescent="0.2">
      <c r="A118" s="118"/>
      <c r="B118" s="155"/>
      <c r="C118" s="118"/>
      <c r="D118" s="118"/>
      <c r="E118" s="118"/>
      <c r="G118" s="117"/>
    </row>
    <row r="119" spans="1:7" s="116" customFormat="1" ht="12.75" x14ac:dyDescent="0.2">
      <c r="A119" s="118"/>
      <c r="B119" s="155"/>
      <c r="C119" s="118"/>
      <c r="D119" s="118"/>
      <c r="E119" s="118"/>
      <c r="G119" s="117"/>
    </row>
    <row r="120" spans="1:7" s="116" customFormat="1" ht="12.75" x14ac:dyDescent="0.2">
      <c r="A120" s="118"/>
      <c r="B120" s="155"/>
      <c r="C120" s="118"/>
      <c r="D120" s="118"/>
      <c r="E120" s="118"/>
      <c r="G120" s="117"/>
    </row>
    <row r="121" spans="1:7" s="116" customFormat="1" ht="12.75" x14ac:dyDescent="0.2">
      <c r="A121" s="118"/>
      <c r="B121" s="155"/>
      <c r="C121" s="118"/>
      <c r="D121" s="118"/>
      <c r="E121" s="118"/>
      <c r="G121" s="117"/>
    </row>
    <row r="122" spans="1:7" s="116" customFormat="1" ht="12.75" x14ac:dyDescent="0.2">
      <c r="A122" s="118"/>
      <c r="B122" s="155"/>
      <c r="C122" s="118"/>
      <c r="D122" s="118"/>
      <c r="E122" s="118"/>
      <c r="G122" s="117"/>
    </row>
    <row r="123" spans="1:7" s="116" customFormat="1" ht="12.75" x14ac:dyDescent="0.2">
      <c r="A123" s="118"/>
      <c r="B123" s="155"/>
      <c r="C123" s="118"/>
      <c r="D123" s="118"/>
      <c r="E123" s="118"/>
      <c r="G123" s="117"/>
    </row>
    <row r="124" spans="1:7" s="116" customFormat="1" ht="12.75" x14ac:dyDescent="0.2">
      <c r="A124" s="118"/>
      <c r="B124" s="155"/>
      <c r="C124" s="118"/>
      <c r="D124" s="118"/>
      <c r="E124" s="118"/>
      <c r="G124" s="117"/>
    </row>
    <row r="125" spans="1:7" s="116" customFormat="1" ht="12.75" x14ac:dyDescent="0.2">
      <c r="A125" s="118"/>
      <c r="B125" s="155"/>
      <c r="C125" s="118"/>
      <c r="D125" s="118"/>
      <c r="E125" s="118"/>
      <c r="G125" s="117"/>
    </row>
    <row r="126" spans="1:7" s="116" customFormat="1" ht="12.75" x14ac:dyDescent="0.2">
      <c r="A126" s="118"/>
      <c r="B126" s="155"/>
      <c r="C126" s="118"/>
      <c r="D126" s="118"/>
      <c r="E126" s="118"/>
      <c r="G126" s="117"/>
    </row>
    <row r="127" spans="1:7" s="116" customFormat="1" ht="12.75" x14ac:dyDescent="0.2">
      <c r="A127" s="118"/>
      <c r="B127" s="155"/>
      <c r="C127" s="118"/>
      <c r="D127" s="118"/>
      <c r="E127" s="118"/>
      <c r="G127" s="117"/>
    </row>
    <row r="128" spans="1:7" s="116" customFormat="1" ht="12.75" x14ac:dyDescent="0.2">
      <c r="A128" s="118"/>
      <c r="B128" s="155"/>
      <c r="C128" s="118"/>
      <c r="D128" s="118"/>
      <c r="E128" s="118"/>
      <c r="G128" s="117"/>
    </row>
    <row r="129" spans="1:7" s="116" customFormat="1" ht="12.75" x14ac:dyDescent="0.2">
      <c r="A129" s="118"/>
      <c r="B129" s="155"/>
      <c r="C129" s="118"/>
      <c r="D129" s="118"/>
      <c r="E129" s="118"/>
      <c r="G129" s="117"/>
    </row>
    <row r="130" spans="1:7" s="116" customFormat="1" ht="12.75" x14ac:dyDescent="0.2">
      <c r="A130" s="118"/>
      <c r="B130" s="155"/>
      <c r="C130" s="118"/>
      <c r="D130" s="118"/>
      <c r="E130" s="118"/>
      <c r="G130" s="117"/>
    </row>
    <row r="131" spans="1:7" s="116" customFormat="1" ht="12.75" x14ac:dyDescent="0.2">
      <c r="A131" s="118"/>
      <c r="B131" s="155"/>
      <c r="C131" s="118"/>
      <c r="D131" s="118"/>
      <c r="E131" s="118"/>
      <c r="G131" s="117"/>
    </row>
    <row r="132" spans="1:7" s="116" customFormat="1" ht="12.75" x14ac:dyDescent="0.2">
      <c r="A132" s="118"/>
      <c r="B132" s="155"/>
      <c r="C132" s="118"/>
      <c r="D132" s="118"/>
      <c r="E132" s="118"/>
      <c r="G132" s="117"/>
    </row>
    <row r="133" spans="1:7" s="116" customFormat="1" ht="12.75" x14ac:dyDescent="0.2">
      <c r="A133" s="118"/>
      <c r="B133" s="155"/>
      <c r="C133" s="118"/>
      <c r="D133" s="118"/>
      <c r="E133" s="118"/>
      <c r="G133" s="117"/>
    </row>
    <row r="134" spans="1:7" s="116" customFormat="1" ht="12.75" x14ac:dyDescent="0.2">
      <c r="A134" s="118"/>
      <c r="B134" s="155"/>
      <c r="C134" s="118"/>
      <c r="D134" s="118"/>
      <c r="E134" s="118"/>
      <c r="G134" s="117"/>
    </row>
    <row r="135" spans="1:7" s="116" customFormat="1" ht="12.75" x14ac:dyDescent="0.2">
      <c r="A135" s="118"/>
      <c r="B135" s="155"/>
      <c r="C135" s="118"/>
      <c r="D135" s="118"/>
      <c r="E135" s="118"/>
      <c r="G135" s="117"/>
    </row>
    <row r="136" spans="1:7" s="116" customFormat="1" ht="12.75" x14ac:dyDescent="0.2">
      <c r="A136" s="118"/>
      <c r="B136" s="155"/>
      <c r="C136" s="118"/>
      <c r="D136" s="118"/>
      <c r="E136" s="118"/>
      <c r="G136" s="117"/>
    </row>
    <row r="137" spans="1:7" s="116" customFormat="1" ht="12.75" x14ac:dyDescent="0.2">
      <c r="A137" s="118"/>
      <c r="B137" s="155"/>
      <c r="C137" s="118"/>
      <c r="D137" s="118"/>
      <c r="E137" s="118"/>
      <c r="G137" s="117"/>
    </row>
    <row r="138" spans="1:7" s="116" customFormat="1" ht="12.75" x14ac:dyDescent="0.2">
      <c r="A138" s="118"/>
      <c r="B138" s="155"/>
      <c r="C138" s="118"/>
      <c r="D138" s="118"/>
      <c r="E138" s="118"/>
      <c r="G138" s="117"/>
    </row>
    <row r="139" spans="1:7" s="116" customFormat="1" ht="12.75" x14ac:dyDescent="0.2">
      <c r="A139" s="118"/>
      <c r="B139" s="155"/>
      <c r="C139" s="118"/>
      <c r="D139" s="118"/>
      <c r="E139" s="118"/>
      <c r="G139" s="117"/>
    </row>
    <row r="140" spans="1:7" s="116" customFormat="1" ht="12.75" x14ac:dyDescent="0.2">
      <c r="A140" s="118"/>
      <c r="B140" s="155"/>
      <c r="C140" s="118"/>
      <c r="D140" s="118"/>
      <c r="E140" s="118"/>
      <c r="G140" s="117"/>
    </row>
    <row r="141" spans="1:7" s="116" customFormat="1" ht="12.75" x14ac:dyDescent="0.2">
      <c r="A141" s="118"/>
      <c r="B141" s="155"/>
      <c r="C141" s="118"/>
      <c r="D141" s="118"/>
      <c r="E141" s="118"/>
      <c r="G141" s="117"/>
    </row>
    <row r="142" spans="1:7" s="116" customFormat="1" ht="12.75" x14ac:dyDescent="0.2">
      <c r="A142" s="118"/>
      <c r="B142" s="155"/>
      <c r="C142" s="118"/>
      <c r="D142" s="118"/>
      <c r="E142" s="118"/>
      <c r="G142" s="117"/>
    </row>
    <row r="143" spans="1:7" s="116" customFormat="1" ht="12.75" x14ac:dyDescent="0.2">
      <c r="A143" s="118"/>
      <c r="B143" s="155"/>
      <c r="C143" s="118"/>
      <c r="D143" s="118"/>
      <c r="E143" s="118"/>
      <c r="G143" s="117"/>
    </row>
    <row r="144" spans="1:7" s="116" customFormat="1" ht="12.75" x14ac:dyDescent="0.2">
      <c r="A144" s="118"/>
      <c r="B144" s="155"/>
      <c r="C144" s="118"/>
      <c r="D144" s="118"/>
      <c r="E144" s="118"/>
      <c r="G144" s="117"/>
    </row>
    <row r="145" spans="1:7" s="116" customFormat="1" ht="12.75" x14ac:dyDescent="0.2">
      <c r="A145" s="118"/>
      <c r="B145" s="155"/>
      <c r="C145" s="118"/>
      <c r="D145" s="118"/>
      <c r="E145" s="118"/>
      <c r="G145" s="117"/>
    </row>
    <row r="146" spans="1:7" s="116" customFormat="1" ht="12.75" x14ac:dyDescent="0.2">
      <c r="A146" s="118"/>
      <c r="B146" s="155"/>
      <c r="C146" s="118"/>
      <c r="D146" s="118"/>
      <c r="E146" s="118"/>
      <c r="G146" s="117"/>
    </row>
    <row r="147" spans="1:7" s="116" customFormat="1" ht="12.75" x14ac:dyDescent="0.2">
      <c r="A147" s="118"/>
      <c r="B147" s="155"/>
      <c r="C147" s="118"/>
      <c r="D147" s="118"/>
      <c r="E147" s="118"/>
      <c r="G147" s="117"/>
    </row>
    <row r="148" spans="1:7" s="116" customFormat="1" ht="12.75" x14ac:dyDescent="0.2">
      <c r="A148" s="118"/>
      <c r="B148" s="155"/>
      <c r="C148" s="118"/>
      <c r="D148" s="118"/>
      <c r="E148" s="118"/>
      <c r="G148" s="117"/>
    </row>
    <row r="149" spans="1:7" s="116" customFormat="1" ht="12.75" x14ac:dyDescent="0.2">
      <c r="A149" s="118"/>
      <c r="B149" s="155"/>
      <c r="C149" s="118"/>
      <c r="D149" s="118"/>
      <c r="E149" s="118"/>
      <c r="G149" s="117"/>
    </row>
    <row r="150" spans="1:7" s="116" customFormat="1" ht="12.75" x14ac:dyDescent="0.2">
      <c r="A150" s="118"/>
      <c r="B150" s="155"/>
      <c r="C150" s="118"/>
      <c r="D150" s="118"/>
      <c r="E150" s="118"/>
      <c r="G150" s="117"/>
    </row>
    <row r="151" spans="1:7" s="116" customFormat="1" ht="12.75" x14ac:dyDescent="0.2">
      <c r="A151" s="118"/>
      <c r="B151" s="155"/>
      <c r="C151" s="118"/>
      <c r="D151" s="118"/>
      <c r="E151" s="118"/>
      <c r="G151" s="117"/>
    </row>
    <row r="152" spans="1:7" s="116" customFormat="1" ht="12.75" x14ac:dyDescent="0.2">
      <c r="A152" s="118"/>
      <c r="B152" s="155"/>
      <c r="C152" s="118"/>
      <c r="D152" s="118"/>
      <c r="E152" s="118"/>
      <c r="G152" s="117"/>
    </row>
    <row r="153" spans="1:7" s="116" customFormat="1" ht="12.75" x14ac:dyDescent="0.2">
      <c r="A153" s="118"/>
      <c r="B153" s="155"/>
      <c r="C153" s="118"/>
      <c r="D153" s="118"/>
      <c r="E153" s="118"/>
      <c r="G153" s="117"/>
    </row>
    <row r="154" spans="1:7" s="116" customFormat="1" ht="12.75" x14ac:dyDescent="0.2">
      <c r="A154" s="118"/>
      <c r="B154" s="155"/>
      <c r="C154" s="118"/>
      <c r="D154" s="118"/>
      <c r="E154" s="118"/>
      <c r="G154" s="117"/>
    </row>
    <row r="155" spans="1:7" s="116" customFormat="1" ht="12.75" x14ac:dyDescent="0.2">
      <c r="A155" s="118"/>
      <c r="B155" s="155"/>
      <c r="C155" s="118"/>
      <c r="D155" s="118"/>
      <c r="E155" s="118"/>
      <c r="G155" s="117"/>
    </row>
    <row r="156" spans="1:7" s="116" customFormat="1" ht="12.75" x14ac:dyDescent="0.2">
      <c r="A156" s="118"/>
      <c r="B156" s="155"/>
      <c r="C156" s="118"/>
      <c r="D156" s="118"/>
      <c r="E156" s="118"/>
      <c r="G156" s="117"/>
    </row>
    <row r="157" spans="1:7" s="116" customFormat="1" ht="12.75" x14ac:dyDescent="0.2">
      <c r="A157" s="118"/>
      <c r="B157" s="155"/>
      <c r="C157" s="118"/>
      <c r="D157" s="118"/>
      <c r="E157" s="118"/>
      <c r="G157" s="117"/>
    </row>
    <row r="158" spans="1:7" s="116" customFormat="1" ht="12.75" x14ac:dyDescent="0.2">
      <c r="A158" s="118"/>
      <c r="B158" s="155"/>
      <c r="C158" s="118"/>
      <c r="D158" s="118"/>
      <c r="E158" s="118"/>
      <c r="G158" s="117"/>
    </row>
    <row r="159" spans="1:7" s="116" customFormat="1" ht="12.75" x14ac:dyDescent="0.2">
      <c r="A159" s="118"/>
      <c r="B159" s="155"/>
      <c r="C159" s="118"/>
      <c r="D159" s="118"/>
      <c r="E159" s="118"/>
      <c r="G159" s="117"/>
    </row>
    <row r="160" spans="1:7" s="116" customFormat="1" ht="12.75" x14ac:dyDescent="0.2">
      <c r="A160" s="118"/>
      <c r="B160" s="155"/>
      <c r="C160" s="118"/>
      <c r="D160" s="118"/>
      <c r="E160" s="118"/>
      <c r="G160" s="117"/>
    </row>
    <row r="161" spans="1:7" s="116" customFormat="1" ht="12.75" x14ac:dyDescent="0.2">
      <c r="A161" s="118"/>
      <c r="B161" s="155"/>
      <c r="C161" s="118"/>
      <c r="D161" s="118"/>
      <c r="E161" s="118"/>
      <c r="G161" s="117"/>
    </row>
    <row r="162" spans="1:7" s="116" customFormat="1" ht="12.75" x14ac:dyDescent="0.2">
      <c r="A162" s="118"/>
      <c r="B162" s="155"/>
      <c r="C162" s="118"/>
      <c r="D162" s="118"/>
      <c r="E162" s="118"/>
      <c r="G162" s="117"/>
    </row>
    <row r="163" spans="1:7" s="116" customFormat="1" ht="12.75" x14ac:dyDescent="0.2">
      <c r="A163" s="118"/>
      <c r="B163" s="155"/>
      <c r="C163" s="118"/>
      <c r="D163" s="118"/>
      <c r="E163" s="118"/>
      <c r="G163" s="117"/>
    </row>
    <row r="164" spans="1:7" s="116" customFormat="1" ht="12.75" x14ac:dyDescent="0.2">
      <c r="A164" s="118"/>
      <c r="B164" s="155"/>
      <c r="C164" s="118"/>
      <c r="D164" s="118"/>
      <c r="E164" s="118"/>
      <c r="G164" s="117"/>
    </row>
    <row r="165" spans="1:7" s="116" customFormat="1" ht="12.75" x14ac:dyDescent="0.2">
      <c r="A165" s="118"/>
      <c r="B165" s="155"/>
      <c r="C165" s="118"/>
      <c r="D165" s="118"/>
      <c r="E165" s="118"/>
      <c r="G165" s="117"/>
    </row>
    <row r="166" spans="1:7" s="116" customFormat="1" ht="12.75" x14ac:dyDescent="0.2">
      <c r="A166" s="118"/>
      <c r="B166" s="155"/>
      <c r="C166" s="118"/>
      <c r="D166" s="118"/>
      <c r="E166" s="118"/>
      <c r="G166" s="117"/>
    </row>
    <row r="167" spans="1:7" s="116" customFormat="1" ht="12.75" x14ac:dyDescent="0.2">
      <c r="A167" s="118"/>
      <c r="B167" s="155"/>
      <c r="C167" s="118"/>
      <c r="D167" s="118"/>
      <c r="E167" s="118"/>
      <c r="G167" s="117"/>
    </row>
    <row r="168" spans="1:7" s="116" customFormat="1" ht="12.75" x14ac:dyDescent="0.2">
      <c r="A168" s="118"/>
      <c r="B168" s="155"/>
      <c r="C168" s="118"/>
      <c r="D168" s="118"/>
      <c r="E168" s="118"/>
      <c r="G168" s="117"/>
    </row>
    <row r="169" spans="1:7" s="116" customFormat="1" ht="12.75" x14ac:dyDescent="0.2">
      <c r="A169" s="118"/>
      <c r="B169" s="155"/>
      <c r="C169" s="118"/>
      <c r="D169" s="118"/>
      <c r="E169" s="118"/>
      <c r="G169" s="117"/>
    </row>
    <row r="170" spans="1:7" s="116" customFormat="1" ht="12.75" x14ac:dyDescent="0.2">
      <c r="A170" s="118"/>
      <c r="B170" s="155"/>
      <c r="C170" s="118"/>
      <c r="D170" s="118"/>
      <c r="E170" s="118"/>
      <c r="G170" s="117"/>
    </row>
    <row r="171" spans="1:7" s="116" customFormat="1" ht="12.75" x14ac:dyDescent="0.2">
      <c r="A171" s="118"/>
      <c r="B171" s="155"/>
      <c r="C171" s="118"/>
      <c r="D171" s="118"/>
      <c r="E171" s="118"/>
      <c r="G171" s="117"/>
    </row>
    <row r="172" spans="1:7" s="116" customFormat="1" ht="12.75" x14ac:dyDescent="0.2">
      <c r="A172" s="118"/>
      <c r="B172" s="155"/>
      <c r="C172" s="118"/>
      <c r="D172" s="118"/>
      <c r="E172" s="118"/>
      <c r="G172" s="117"/>
    </row>
    <row r="173" spans="1:7" s="116" customFormat="1" ht="12.75" x14ac:dyDescent="0.2">
      <c r="A173" s="118"/>
      <c r="B173" s="155"/>
      <c r="C173" s="118"/>
      <c r="D173" s="118"/>
      <c r="E173" s="118"/>
      <c r="G173" s="117"/>
    </row>
    <row r="174" spans="1:7" s="116" customFormat="1" ht="12.75" x14ac:dyDescent="0.2">
      <c r="A174" s="118"/>
      <c r="B174" s="155"/>
      <c r="C174" s="118"/>
      <c r="D174" s="118"/>
      <c r="E174" s="118"/>
      <c r="G174" s="117"/>
    </row>
    <row r="175" spans="1:7" s="116" customFormat="1" ht="12.75" x14ac:dyDescent="0.2">
      <c r="A175" s="118"/>
      <c r="B175" s="155"/>
      <c r="C175" s="118"/>
      <c r="D175" s="118"/>
      <c r="E175" s="118"/>
      <c r="G175" s="117"/>
    </row>
    <row r="176" spans="1:7" s="116" customFormat="1" ht="12.75" x14ac:dyDescent="0.2">
      <c r="A176" s="118"/>
      <c r="B176" s="155"/>
      <c r="C176" s="118"/>
      <c r="D176" s="118"/>
      <c r="E176" s="118"/>
      <c r="G176" s="117"/>
    </row>
    <row r="177" spans="1:7" s="116" customFormat="1" ht="12.75" x14ac:dyDescent="0.2">
      <c r="A177" s="118"/>
      <c r="B177" s="155"/>
      <c r="C177" s="118"/>
      <c r="D177" s="118"/>
      <c r="E177" s="118"/>
      <c r="G177" s="117"/>
    </row>
    <row r="178" spans="1:7" s="116" customFormat="1" ht="12.75" x14ac:dyDescent="0.2">
      <c r="A178" s="118"/>
      <c r="B178" s="155"/>
      <c r="C178" s="118"/>
      <c r="D178" s="118"/>
      <c r="E178" s="118"/>
      <c r="G178" s="117"/>
    </row>
    <row r="179" spans="1:7" s="116" customFormat="1" ht="12.75" x14ac:dyDescent="0.2">
      <c r="A179" s="118"/>
      <c r="B179" s="155"/>
      <c r="C179" s="118"/>
      <c r="D179" s="118"/>
      <c r="E179" s="118"/>
      <c r="G179" s="117"/>
    </row>
    <row r="180" spans="1:7" s="116" customFormat="1" ht="12.75" x14ac:dyDescent="0.2">
      <c r="A180" s="118"/>
      <c r="B180" s="155"/>
      <c r="C180" s="118"/>
      <c r="D180" s="118"/>
      <c r="E180" s="118"/>
      <c r="G180" s="117"/>
    </row>
    <row r="181" spans="1:7" s="116" customFormat="1" ht="12.75" x14ac:dyDescent="0.2">
      <c r="A181" s="118"/>
      <c r="B181" s="155"/>
      <c r="C181" s="118"/>
      <c r="D181" s="118"/>
      <c r="E181" s="118"/>
      <c r="G181" s="117"/>
    </row>
  </sheetData>
  <dataConsolidate/>
  <mergeCells count="313">
    <mergeCell ref="AP63:AP68"/>
    <mergeCell ref="AQ63:AQ68"/>
    <mergeCell ref="AR63:AR68"/>
    <mergeCell ref="AS63:AS68"/>
    <mergeCell ref="AT63:AT68"/>
    <mergeCell ref="AJ57:AJ62"/>
    <mergeCell ref="AK57:AK62"/>
    <mergeCell ref="AL57:AL62"/>
    <mergeCell ref="AO57:AO62"/>
    <mergeCell ref="AP57:AP62"/>
    <mergeCell ref="AQ57:AQ62"/>
    <mergeCell ref="AR57:AR62"/>
    <mergeCell ref="AS57:AS62"/>
    <mergeCell ref="AT57:AT62"/>
    <mergeCell ref="A1:C2"/>
    <mergeCell ref="D1:AL1"/>
    <mergeCell ref="D2:AL2"/>
    <mergeCell ref="A3:C3"/>
    <mergeCell ref="D3:AL3"/>
    <mergeCell ref="AJ63:AJ68"/>
    <mergeCell ref="AK63:AK68"/>
    <mergeCell ref="AL63:AL68"/>
    <mergeCell ref="AO63:AO68"/>
    <mergeCell ref="AJ51:AJ56"/>
    <mergeCell ref="AK51:AK56"/>
    <mergeCell ref="AL51:AL56"/>
    <mergeCell ref="AO51:AO56"/>
    <mergeCell ref="AK33:AK38"/>
    <mergeCell ref="AL33:AL38"/>
    <mergeCell ref="AO33:AO38"/>
    <mergeCell ref="AE27:AE32"/>
    <mergeCell ref="AE33:AE38"/>
    <mergeCell ref="AE39:AE44"/>
    <mergeCell ref="AE45:AE50"/>
    <mergeCell ref="AJ6:AJ8"/>
    <mergeCell ref="AK6:AK8"/>
    <mergeCell ref="AL6:AL7"/>
    <mergeCell ref="AM6:AM8"/>
    <mergeCell ref="AP51:AP56"/>
    <mergeCell ref="AQ51:AQ56"/>
    <mergeCell ref="AR51:AR56"/>
    <mergeCell ref="AS51:AS56"/>
    <mergeCell ref="AT51:AT56"/>
    <mergeCell ref="AJ45:AJ50"/>
    <mergeCell ref="AK45:AK50"/>
    <mergeCell ref="AL45:AL50"/>
    <mergeCell ref="AO45:AO50"/>
    <mergeCell ref="AP45:AP50"/>
    <mergeCell ref="AQ45:AQ50"/>
    <mergeCell ref="AR45:AR50"/>
    <mergeCell ref="AS45:AS50"/>
    <mergeCell ref="AT45:AT50"/>
    <mergeCell ref="AP33:AP38"/>
    <mergeCell ref="AQ33:AQ38"/>
    <mergeCell ref="AR33:AR38"/>
    <mergeCell ref="AS33:AS38"/>
    <mergeCell ref="AT33:AT38"/>
    <mergeCell ref="AJ39:AJ44"/>
    <mergeCell ref="AK39:AK44"/>
    <mergeCell ref="AL39:AL44"/>
    <mergeCell ref="AO39:AO44"/>
    <mergeCell ref="AP39:AP44"/>
    <mergeCell ref="AQ39:AQ44"/>
    <mergeCell ref="AR39:AR44"/>
    <mergeCell ref="AS39:AS44"/>
    <mergeCell ref="AT39:AT44"/>
    <mergeCell ref="AJ33:AJ38"/>
    <mergeCell ref="AT21:AT26"/>
    <mergeCell ref="AJ27:AJ32"/>
    <mergeCell ref="AK27:AK32"/>
    <mergeCell ref="AL27:AL32"/>
    <mergeCell ref="AO27:AO32"/>
    <mergeCell ref="AP27:AP32"/>
    <mergeCell ref="AQ27:AQ32"/>
    <mergeCell ref="AR27:AR32"/>
    <mergeCell ref="AS27:AS32"/>
    <mergeCell ref="AT27:AT32"/>
    <mergeCell ref="AR21:AR26"/>
    <mergeCell ref="AS21:AS26"/>
    <mergeCell ref="AT9:AT14"/>
    <mergeCell ref="AJ15:AJ20"/>
    <mergeCell ref="AK15:AK20"/>
    <mergeCell ref="AL15:AL20"/>
    <mergeCell ref="AO15:AO20"/>
    <mergeCell ref="AP15:AP20"/>
    <mergeCell ref="AQ15:AQ20"/>
    <mergeCell ref="AR15:AR20"/>
    <mergeCell ref="AS15:AS20"/>
    <mergeCell ref="AT15:AT20"/>
    <mergeCell ref="AJ9:AJ14"/>
    <mergeCell ref="AK9:AK14"/>
    <mergeCell ref="AL9:AL14"/>
    <mergeCell ref="AO9:AO14"/>
    <mergeCell ref="AP9:AP14"/>
    <mergeCell ref="AQ9:AQ14"/>
    <mergeCell ref="AR9:AR14"/>
    <mergeCell ref="AS9:AS14"/>
    <mergeCell ref="AN6:AN8"/>
    <mergeCell ref="AP6:AP8"/>
    <mergeCell ref="AQ6:AQ8"/>
    <mergeCell ref="AJ21:AJ26"/>
    <mergeCell ref="AK21:AK26"/>
    <mergeCell ref="AL21:AL26"/>
    <mergeCell ref="AO21:AO26"/>
    <mergeCell ref="AP21:AP26"/>
    <mergeCell ref="AQ21:AQ26"/>
    <mergeCell ref="AO6:AO8"/>
    <mergeCell ref="AE51:AE56"/>
    <mergeCell ref="AE57:AE62"/>
    <mergeCell ref="AE63:AE68"/>
    <mergeCell ref="AE9:AE14"/>
    <mergeCell ref="AE15:AE20"/>
    <mergeCell ref="AE21:AE26"/>
    <mergeCell ref="N57:N62"/>
    <mergeCell ref="O57:O62"/>
    <mergeCell ref="A63:A68"/>
    <mergeCell ref="C63:C68"/>
    <mergeCell ref="D63:D68"/>
    <mergeCell ref="E63:E68"/>
    <mergeCell ref="F63:F68"/>
    <mergeCell ref="G63:G68"/>
    <mergeCell ref="H63:H68"/>
    <mergeCell ref="I63:I68"/>
    <mergeCell ref="J63:J68"/>
    <mergeCell ref="K63:K68"/>
    <mergeCell ref="L63:L68"/>
    <mergeCell ref="M63:M68"/>
    <mergeCell ref="N63:N68"/>
    <mergeCell ref="O63:O68"/>
    <mergeCell ref="K57:K62"/>
    <mergeCell ref="L57:L62"/>
    <mergeCell ref="M57:M62"/>
    <mergeCell ref="A57:A62"/>
    <mergeCell ref="C57:C62"/>
    <mergeCell ref="D57:D62"/>
    <mergeCell ref="E57:E62"/>
    <mergeCell ref="F57:F62"/>
    <mergeCell ref="G57:G62"/>
    <mergeCell ref="H57:H62"/>
    <mergeCell ref="I57:I62"/>
    <mergeCell ref="J57:J62"/>
    <mergeCell ref="B57:B62"/>
    <mergeCell ref="N45:N50"/>
    <mergeCell ref="O45:O50"/>
    <mergeCell ref="G51:G56"/>
    <mergeCell ref="H51:H56"/>
    <mergeCell ref="I51:I56"/>
    <mergeCell ref="J51:J56"/>
    <mergeCell ref="K51:K56"/>
    <mergeCell ref="G45:G50"/>
    <mergeCell ref="H45:H50"/>
    <mergeCell ref="I45:I50"/>
    <mergeCell ref="J45:J50"/>
    <mergeCell ref="L51:L56"/>
    <mergeCell ref="M51:M56"/>
    <mergeCell ref="N51:N56"/>
    <mergeCell ref="O51:O56"/>
    <mergeCell ref="J33:J38"/>
    <mergeCell ref="K33:K38"/>
    <mergeCell ref="H39:H44"/>
    <mergeCell ref="I39:I44"/>
    <mergeCell ref="J39:J44"/>
    <mergeCell ref="L33:L38"/>
    <mergeCell ref="M33:M38"/>
    <mergeCell ref="A51:A56"/>
    <mergeCell ref="C51:C56"/>
    <mergeCell ref="D51:D56"/>
    <mergeCell ref="E51:E56"/>
    <mergeCell ref="F51:F56"/>
    <mergeCell ref="A45:A50"/>
    <mergeCell ref="C45:C50"/>
    <mergeCell ref="D45:D50"/>
    <mergeCell ref="E45:E50"/>
    <mergeCell ref="F45:F50"/>
    <mergeCell ref="B33:B38"/>
    <mergeCell ref="B39:B44"/>
    <mergeCell ref="B45:B50"/>
    <mergeCell ref="B51:B56"/>
    <mergeCell ref="N33:N38"/>
    <mergeCell ref="O33:O38"/>
    <mergeCell ref="N39:N44"/>
    <mergeCell ref="O39:O44"/>
    <mergeCell ref="K45:K50"/>
    <mergeCell ref="L45:L50"/>
    <mergeCell ref="M45:M50"/>
    <mergeCell ref="A33:A38"/>
    <mergeCell ref="C33:C38"/>
    <mergeCell ref="D33:D38"/>
    <mergeCell ref="A39:A44"/>
    <mergeCell ref="C39:C44"/>
    <mergeCell ref="D39:D44"/>
    <mergeCell ref="E39:E44"/>
    <mergeCell ref="F39:F44"/>
    <mergeCell ref="G39:G44"/>
    <mergeCell ref="E33:E38"/>
    <mergeCell ref="F33:F38"/>
    <mergeCell ref="K39:K44"/>
    <mergeCell ref="L39:L44"/>
    <mergeCell ref="M39:M44"/>
    <mergeCell ref="G33:G38"/>
    <mergeCell ref="H33:H38"/>
    <mergeCell ref="I33:I38"/>
    <mergeCell ref="K27:K32"/>
    <mergeCell ref="L27:L32"/>
    <mergeCell ref="M27:M32"/>
    <mergeCell ref="N27:N32"/>
    <mergeCell ref="O27:O32"/>
    <mergeCell ref="K21:K26"/>
    <mergeCell ref="L21:L26"/>
    <mergeCell ref="M21:M26"/>
    <mergeCell ref="B27:B32"/>
    <mergeCell ref="H21:H26"/>
    <mergeCell ref="I21:I26"/>
    <mergeCell ref="J21:J26"/>
    <mergeCell ref="A27:A32"/>
    <mergeCell ref="C27:C32"/>
    <mergeCell ref="D27:D32"/>
    <mergeCell ref="E27:E32"/>
    <mergeCell ref="F27:F32"/>
    <mergeCell ref="G27:G32"/>
    <mergeCell ref="H27:H32"/>
    <mergeCell ref="I27:I32"/>
    <mergeCell ref="J27:J32"/>
    <mergeCell ref="E15:E20"/>
    <mergeCell ref="F15:F20"/>
    <mergeCell ref="B15:B20"/>
    <mergeCell ref="B21:B26"/>
    <mergeCell ref="N21:N26"/>
    <mergeCell ref="O21:O26"/>
    <mergeCell ref="A15:A20"/>
    <mergeCell ref="C15:C20"/>
    <mergeCell ref="D15:D20"/>
    <mergeCell ref="A21:A26"/>
    <mergeCell ref="C21:C26"/>
    <mergeCell ref="D21:D26"/>
    <mergeCell ref="E21:E26"/>
    <mergeCell ref="F21:F26"/>
    <mergeCell ref="G21:G26"/>
    <mergeCell ref="A9:A14"/>
    <mergeCell ref="C9:C14"/>
    <mergeCell ref="D9:D14"/>
    <mergeCell ref="E9:E14"/>
    <mergeCell ref="F9:F14"/>
    <mergeCell ref="O9:O14"/>
    <mergeCell ref="J9:J14"/>
    <mergeCell ref="K9:K14"/>
    <mergeCell ref="L9:L14"/>
    <mergeCell ref="M9:M14"/>
    <mergeCell ref="N9:N14"/>
    <mergeCell ref="B9:B14"/>
    <mergeCell ref="F5:F7"/>
    <mergeCell ref="G5:G8"/>
    <mergeCell ref="L15:L20"/>
    <mergeCell ref="M15:M20"/>
    <mergeCell ref="N15:N20"/>
    <mergeCell ref="O15:O20"/>
    <mergeCell ref="G9:G14"/>
    <mergeCell ref="H9:H14"/>
    <mergeCell ref="I9:I14"/>
    <mergeCell ref="G15:G20"/>
    <mergeCell ref="H15:H20"/>
    <mergeCell ref="I15:I20"/>
    <mergeCell ref="J15:J20"/>
    <mergeCell ref="K15:K20"/>
    <mergeCell ref="O5:O8"/>
    <mergeCell ref="AL4:AO5"/>
    <mergeCell ref="P5:P8"/>
    <mergeCell ref="Q5:Q8"/>
    <mergeCell ref="R5:R8"/>
    <mergeCell ref="B63:B68"/>
    <mergeCell ref="AR6:AR8"/>
    <mergeCell ref="AS6:AS8"/>
    <mergeCell ref="AG5:AG8"/>
    <mergeCell ref="AH5:AH8"/>
    <mergeCell ref="AI5:AI6"/>
    <mergeCell ref="S6:S8"/>
    <mergeCell ref="T6:T8"/>
    <mergeCell ref="U6:U8"/>
    <mergeCell ref="V6:V8"/>
    <mergeCell ref="W6:W8"/>
    <mergeCell ref="X6:X8"/>
    <mergeCell ref="S5:X5"/>
    <mergeCell ref="Y5:Y8"/>
    <mergeCell ref="Z5:Z8"/>
    <mergeCell ref="AA5:AA8"/>
    <mergeCell ref="AB5:AB8"/>
    <mergeCell ref="AC5:AC8"/>
    <mergeCell ref="AD5:AD8"/>
    <mergeCell ref="AE5:AE8"/>
    <mergeCell ref="AF5:AF8"/>
    <mergeCell ref="AM1:AT2"/>
    <mergeCell ref="AM3:AT3"/>
    <mergeCell ref="H5:H8"/>
    <mergeCell ref="I5:I8"/>
    <mergeCell ref="AT6:AT8"/>
    <mergeCell ref="AI7:AI8"/>
    <mergeCell ref="A4:H4"/>
    <mergeCell ref="I4:O4"/>
    <mergeCell ref="P4:X4"/>
    <mergeCell ref="Y4:AE4"/>
    <mergeCell ref="AF4:AI4"/>
    <mergeCell ref="AJ4:AK5"/>
    <mergeCell ref="AP4:AQ5"/>
    <mergeCell ref="AR4:AT5"/>
    <mergeCell ref="A5:A8"/>
    <mergeCell ref="B5:B8"/>
    <mergeCell ref="C5:C8"/>
    <mergeCell ref="D5:E7"/>
    <mergeCell ref="J5:J8"/>
    <mergeCell ref="K5:K8"/>
    <mergeCell ref="L5:L8"/>
    <mergeCell ref="M5:M8"/>
    <mergeCell ref="N5:N8"/>
  </mergeCells>
  <conditionalFormatting sqref="I9 I15">
    <cfRule type="cellIs" dxfId="507" priority="91" operator="equal">
      <formula>"Muy Baja"</formula>
    </cfRule>
    <cfRule type="cellIs" dxfId="506" priority="87" operator="equal">
      <formula>"Muy Alta"</formula>
    </cfRule>
    <cfRule type="cellIs" dxfId="505" priority="89" operator="equal">
      <formula>"Media"</formula>
    </cfRule>
    <cfRule type="cellIs" dxfId="504" priority="88" operator="equal">
      <formula>"Alta"</formula>
    </cfRule>
    <cfRule type="cellIs" dxfId="503" priority="90" operator="equal">
      <formula>"Baja"</formula>
    </cfRule>
  </conditionalFormatting>
  <conditionalFormatting sqref="I21">
    <cfRule type="cellIs" dxfId="502" priority="71" operator="equal">
      <formula>"Media"</formula>
    </cfRule>
    <cfRule type="cellIs" dxfId="501" priority="69" operator="equal">
      <formula>"Muy Alta"</formula>
    </cfRule>
    <cfRule type="cellIs" dxfId="500" priority="70" operator="equal">
      <formula>"Alta"</formula>
    </cfRule>
    <cfRule type="cellIs" dxfId="499" priority="72" operator="equal">
      <formula>"Baja"</formula>
    </cfRule>
    <cfRule type="cellIs" dxfId="498" priority="73" operator="equal">
      <formula>"Muy Baja"</formula>
    </cfRule>
  </conditionalFormatting>
  <conditionalFormatting sqref="I27">
    <cfRule type="cellIs" dxfId="497" priority="61" operator="equal">
      <formula>"Alta"</formula>
    </cfRule>
    <cfRule type="cellIs" dxfId="496" priority="60" operator="equal">
      <formula>"Muy Alta"</formula>
    </cfRule>
    <cfRule type="cellIs" dxfId="495" priority="63" operator="equal">
      <formula>"Baja"</formula>
    </cfRule>
    <cfRule type="cellIs" dxfId="494" priority="64" operator="equal">
      <formula>"Muy Baja"</formula>
    </cfRule>
    <cfRule type="cellIs" dxfId="493" priority="62" operator="equal">
      <formula>"Media"</formula>
    </cfRule>
  </conditionalFormatting>
  <conditionalFormatting sqref="I33">
    <cfRule type="cellIs" dxfId="492" priority="55" operator="equal">
      <formula>"Muy Baja"</formula>
    </cfRule>
    <cfRule type="cellIs" dxfId="491" priority="54" operator="equal">
      <formula>"Baja"</formula>
    </cfRule>
    <cfRule type="cellIs" dxfId="490" priority="53" operator="equal">
      <formula>"Media"</formula>
    </cfRule>
    <cfRule type="cellIs" dxfId="489" priority="52" operator="equal">
      <formula>"Alta"</formula>
    </cfRule>
    <cfRule type="cellIs" dxfId="488" priority="51" operator="equal">
      <formula>"Muy Alta"</formula>
    </cfRule>
  </conditionalFormatting>
  <conditionalFormatting sqref="I39">
    <cfRule type="cellIs" dxfId="487" priority="46" operator="equal">
      <formula>"Muy Baja"</formula>
    </cfRule>
    <cfRule type="cellIs" dxfId="486" priority="44" operator="equal">
      <formula>"Media"</formula>
    </cfRule>
    <cfRule type="cellIs" dxfId="485" priority="45" operator="equal">
      <formula>"Baja"</formula>
    </cfRule>
    <cfRule type="cellIs" dxfId="484" priority="42" operator="equal">
      <formula>"Muy Alta"</formula>
    </cfRule>
    <cfRule type="cellIs" dxfId="483" priority="43" operator="equal">
      <formula>"Alta"</formula>
    </cfRule>
  </conditionalFormatting>
  <conditionalFormatting sqref="I45">
    <cfRule type="cellIs" dxfId="482" priority="35" operator="equal">
      <formula>"Media"</formula>
    </cfRule>
    <cfRule type="cellIs" dxfId="481" priority="37" operator="equal">
      <formula>"Muy Baja"</formula>
    </cfRule>
    <cfRule type="cellIs" dxfId="480" priority="36" operator="equal">
      <formula>"Baja"</formula>
    </cfRule>
    <cfRule type="cellIs" dxfId="479" priority="33" operator="equal">
      <formula>"Muy Alta"</formula>
    </cfRule>
    <cfRule type="cellIs" dxfId="478" priority="34" operator="equal">
      <formula>"Alta"</formula>
    </cfRule>
  </conditionalFormatting>
  <conditionalFormatting sqref="I51">
    <cfRule type="cellIs" dxfId="477" priority="26" operator="equal">
      <formula>"Media"</formula>
    </cfRule>
    <cfRule type="cellIs" dxfId="476" priority="27" operator="equal">
      <formula>"Baja"</formula>
    </cfRule>
    <cfRule type="cellIs" dxfId="475" priority="25" operator="equal">
      <formula>"Alta"</formula>
    </cfRule>
    <cfRule type="cellIs" dxfId="474" priority="28" operator="equal">
      <formula>"Muy Baja"</formula>
    </cfRule>
    <cfRule type="cellIs" dxfId="473" priority="24" operator="equal">
      <formula>"Muy Alta"</formula>
    </cfRule>
  </conditionalFormatting>
  <conditionalFormatting sqref="I57">
    <cfRule type="cellIs" dxfId="472" priority="18" operator="equal">
      <formula>"Baja"</formula>
    </cfRule>
    <cfRule type="cellIs" dxfId="471" priority="17" operator="equal">
      <formula>"Media"</formula>
    </cfRule>
    <cfRule type="cellIs" dxfId="470" priority="15" operator="equal">
      <formula>"Muy Alta"</formula>
    </cfRule>
    <cfRule type="cellIs" dxfId="469" priority="19" operator="equal">
      <formula>"Muy Baja"</formula>
    </cfRule>
    <cfRule type="cellIs" dxfId="468" priority="16" operator="equal">
      <formula>"Alta"</formula>
    </cfRule>
  </conditionalFormatting>
  <conditionalFormatting sqref="I63">
    <cfRule type="cellIs" dxfId="467" priority="6" operator="equal">
      <formula>"Muy Alta"</formula>
    </cfRule>
    <cfRule type="cellIs" dxfId="466" priority="8" operator="equal">
      <formula>"Media"</formula>
    </cfRule>
    <cfRule type="cellIs" dxfId="465" priority="10" operator="equal">
      <formula>"Muy Baja"</formula>
    </cfRule>
    <cfRule type="cellIs" dxfId="464" priority="9" operator="equal">
      <formula>"Baja"</formula>
    </cfRule>
    <cfRule type="cellIs" dxfId="463" priority="7" operator="equal">
      <formula>"Alta"</formula>
    </cfRule>
  </conditionalFormatting>
  <conditionalFormatting sqref="L9:L68">
    <cfRule type="containsText" dxfId="462" priority="1" operator="containsText" text="❌">
      <formula>NOT(ISERROR(SEARCH("❌",L9)))</formula>
    </cfRule>
  </conditionalFormatting>
  <conditionalFormatting sqref="M9 M15 M21 M27 M33 M39 M45 M51 M57 M63">
    <cfRule type="cellIs" dxfId="461" priority="83" operator="equal">
      <formula>"Mayor"</formula>
    </cfRule>
    <cfRule type="cellIs" dxfId="460" priority="82" operator="equal">
      <formula>"Catastrófico"</formula>
    </cfRule>
    <cfRule type="cellIs" dxfId="459" priority="84" operator="equal">
      <formula>"Moderado"</formula>
    </cfRule>
    <cfRule type="cellIs" dxfId="458" priority="86" operator="equal">
      <formula>"Leve"</formula>
    </cfRule>
    <cfRule type="cellIs" dxfId="457" priority="85" operator="equal">
      <formula>"Menor"</formula>
    </cfRule>
  </conditionalFormatting>
  <conditionalFormatting sqref="O9">
    <cfRule type="cellIs" dxfId="456" priority="81" operator="equal">
      <formula>"Bajo"</formula>
    </cfRule>
    <cfRule type="cellIs" dxfId="455" priority="79" operator="equal">
      <formula>"Alto"</formula>
    </cfRule>
    <cfRule type="cellIs" dxfId="454" priority="78" operator="equal">
      <formula>"Extremo"</formula>
    </cfRule>
    <cfRule type="cellIs" dxfId="453" priority="80" operator="equal">
      <formula>"Moderado"</formula>
    </cfRule>
  </conditionalFormatting>
  <conditionalFormatting sqref="O15">
    <cfRule type="cellIs" dxfId="452" priority="74" operator="equal">
      <formula>"Extremo"</formula>
    </cfRule>
    <cfRule type="cellIs" dxfId="451" priority="75" operator="equal">
      <formula>"Alto"</formula>
    </cfRule>
    <cfRule type="cellIs" dxfId="450" priority="76" operator="equal">
      <formula>"Moderado"</formula>
    </cfRule>
    <cfRule type="cellIs" dxfId="449" priority="77" operator="equal">
      <formula>"Bajo"</formula>
    </cfRule>
  </conditionalFormatting>
  <conditionalFormatting sqref="O21">
    <cfRule type="cellIs" dxfId="448" priority="66" operator="equal">
      <formula>"Alto"</formula>
    </cfRule>
    <cfRule type="cellIs" dxfId="447" priority="67" operator="equal">
      <formula>"Moderado"</formula>
    </cfRule>
    <cfRule type="cellIs" dxfId="446" priority="68" operator="equal">
      <formula>"Bajo"</formula>
    </cfRule>
    <cfRule type="cellIs" dxfId="445" priority="65" operator="equal">
      <formula>"Extremo"</formula>
    </cfRule>
  </conditionalFormatting>
  <conditionalFormatting sqref="O27">
    <cfRule type="cellIs" dxfId="444" priority="57" operator="equal">
      <formula>"Alto"</formula>
    </cfRule>
    <cfRule type="cellIs" dxfId="443" priority="56" operator="equal">
      <formula>"Extremo"</formula>
    </cfRule>
    <cfRule type="cellIs" dxfId="442" priority="59" operator="equal">
      <formula>"Bajo"</formula>
    </cfRule>
    <cfRule type="cellIs" dxfId="441" priority="58" operator="equal">
      <formula>"Moderado"</formula>
    </cfRule>
  </conditionalFormatting>
  <conditionalFormatting sqref="O33">
    <cfRule type="cellIs" dxfId="440" priority="50" operator="equal">
      <formula>"Bajo"</formula>
    </cfRule>
    <cfRule type="cellIs" dxfId="439" priority="48" operator="equal">
      <formula>"Alto"</formula>
    </cfRule>
    <cfRule type="cellIs" dxfId="438" priority="49" operator="equal">
      <formula>"Moderado"</formula>
    </cfRule>
    <cfRule type="cellIs" dxfId="437" priority="47" operator="equal">
      <formula>"Extremo"</formula>
    </cfRule>
  </conditionalFormatting>
  <conditionalFormatting sqref="O39">
    <cfRule type="cellIs" dxfId="436" priority="41" operator="equal">
      <formula>"Bajo"</formula>
    </cfRule>
    <cfRule type="cellIs" dxfId="435" priority="40" operator="equal">
      <formula>"Moderado"</formula>
    </cfRule>
    <cfRule type="cellIs" dxfId="434" priority="39" operator="equal">
      <formula>"Alto"</formula>
    </cfRule>
    <cfRule type="cellIs" dxfId="433" priority="38" operator="equal">
      <formula>"Extremo"</formula>
    </cfRule>
  </conditionalFormatting>
  <conditionalFormatting sqref="O45">
    <cfRule type="cellIs" dxfId="432" priority="32" operator="equal">
      <formula>"Bajo"</formula>
    </cfRule>
    <cfRule type="cellIs" dxfId="431" priority="30" operator="equal">
      <formula>"Alto"</formula>
    </cfRule>
    <cfRule type="cellIs" dxfId="430" priority="31" operator="equal">
      <formula>"Moderado"</formula>
    </cfRule>
    <cfRule type="cellIs" dxfId="429" priority="29" operator="equal">
      <formula>"Extremo"</formula>
    </cfRule>
  </conditionalFormatting>
  <conditionalFormatting sqref="O51">
    <cfRule type="cellIs" dxfId="428" priority="23" operator="equal">
      <formula>"Bajo"</formula>
    </cfRule>
    <cfRule type="cellIs" dxfId="427" priority="22" operator="equal">
      <formula>"Moderado"</formula>
    </cfRule>
    <cfRule type="cellIs" dxfId="426" priority="21" operator="equal">
      <formula>"Alto"</formula>
    </cfRule>
    <cfRule type="cellIs" dxfId="425" priority="20" operator="equal">
      <formula>"Extremo"</formula>
    </cfRule>
  </conditionalFormatting>
  <conditionalFormatting sqref="O57">
    <cfRule type="cellIs" dxfId="424" priority="13" operator="equal">
      <formula>"Moderado"</formula>
    </cfRule>
    <cfRule type="cellIs" dxfId="423" priority="12" operator="equal">
      <formula>"Alto"</formula>
    </cfRule>
    <cfRule type="cellIs" dxfId="422" priority="11" operator="equal">
      <formula>"Extremo"</formula>
    </cfRule>
    <cfRule type="cellIs" dxfId="421" priority="14" operator="equal">
      <formula>"Bajo"</formula>
    </cfRule>
  </conditionalFormatting>
  <conditionalFormatting sqref="O63">
    <cfRule type="cellIs" dxfId="420" priority="5" operator="equal">
      <formula>"Bajo"</formula>
    </cfRule>
    <cfRule type="cellIs" dxfId="419" priority="4" operator="equal">
      <formula>"Moderado"</formula>
    </cfRule>
    <cfRule type="cellIs" dxfId="418" priority="3" operator="equal">
      <formula>"Alto"</formula>
    </cfRule>
    <cfRule type="cellIs" dxfId="417" priority="2" operator="equal">
      <formula>"Extremo"</formula>
    </cfRule>
  </conditionalFormatting>
  <conditionalFormatting sqref="Z9:Z68">
    <cfRule type="cellIs" dxfId="416" priority="102" operator="equal">
      <formula>"Alta"</formula>
    </cfRule>
    <cfRule type="cellIs" dxfId="415" priority="103" operator="equal">
      <formula>"Media"</formula>
    </cfRule>
    <cfRule type="cellIs" dxfId="414" priority="101" operator="equal">
      <formula>"Muy Alta"</formula>
    </cfRule>
    <cfRule type="cellIs" dxfId="413" priority="104" operator="equal">
      <formula>"Baja"</formula>
    </cfRule>
    <cfRule type="cellIs" dxfId="412" priority="105" operator="equal">
      <formula>"Muy Baja"</formula>
    </cfRule>
  </conditionalFormatting>
  <conditionalFormatting sqref="AB9:AB68">
    <cfRule type="cellIs" dxfId="411" priority="96" operator="equal">
      <formula>"Catastrófico"</formula>
    </cfRule>
    <cfRule type="cellIs" dxfId="410" priority="97" operator="equal">
      <formula>"Mayor"</formula>
    </cfRule>
    <cfRule type="cellIs" dxfId="409" priority="98" operator="equal">
      <formula>"Moderado"</formula>
    </cfRule>
    <cfRule type="cellIs" dxfId="408" priority="99" operator="equal">
      <formula>"Menor"</formula>
    </cfRule>
    <cfRule type="cellIs" dxfId="407" priority="100" operator="equal">
      <formula>"Leve"</formula>
    </cfRule>
  </conditionalFormatting>
  <conditionalFormatting sqref="AD9:AD68">
    <cfRule type="cellIs" dxfId="406" priority="92" operator="equal">
      <formula>"Extremo"</formula>
    </cfRule>
    <cfRule type="cellIs" dxfId="405" priority="95" operator="equal">
      <formula>"Bajo"</formula>
    </cfRule>
    <cfRule type="cellIs" dxfId="404" priority="94" operator="equal">
      <formula>"Moderado"</formula>
    </cfRule>
    <cfRule type="cellIs" dxfId="403" priority="93" operator="equal">
      <formula>"Alto"</formula>
    </cfRule>
  </conditionalFormatting>
  <dataValidations count="1">
    <dataValidation allowBlank="1" showInputMessage="1" showErrorMessage="1" error="Recuerde que las acciones se generan bajo la medida de mitigar el riesgo" sqref="AJ9:AK68" xr:uid="{10585B96-84F9-488D-919E-5E2C037CC7AE}"/>
  </dataValidations>
  <pageMargins left="0.7" right="0.7" top="0.75" bottom="0.75" header="0.3" footer="0.3"/>
  <pageSetup scale="11" orientation="portrait" r:id="rId1"/>
  <ignoredErrors>
    <ignoredError sqref="AC11"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ellIs" priority="150" operator="equal" id="{D778B7ED-C248-482F-8EDE-593A2D962BD7}">
            <xm:f>'Listas 1'!$B$6</xm:f>
            <x14:dxf>
              <fill>
                <patternFill>
                  <bgColor rgb="FF007AFF"/>
                </patternFill>
              </fill>
            </x14:dxf>
          </x14:cfRule>
          <x14:cfRule type="cellIs" priority="148" operator="equal" id="{92E6F0BF-7B3B-4880-96BA-5681B0C89D4F}">
            <xm:f>'Listas 1'!$B$8</xm:f>
            <x14:dxf>
              <fill>
                <patternFill>
                  <bgColor rgb="FF007AFF"/>
                </patternFill>
              </fill>
            </x14:dxf>
          </x14:cfRule>
          <x14:cfRule type="cellIs" priority="147" operator="equal" id="{0622DA58-1D8D-46F2-B8DD-3B1678F73D65}">
            <xm:f>'Listas 1'!$B$9</xm:f>
            <x14:dxf>
              <fill>
                <patternFill>
                  <bgColor rgb="FF007AFF"/>
                </patternFill>
              </fill>
            </x14:dxf>
          </x14:cfRule>
          <x14:cfRule type="cellIs" priority="146" operator="equal" id="{C00D7C6D-3B43-4C71-B640-B91A55C16B03}">
            <xm:f>'Listas 1'!$B$10</xm:f>
            <x14:dxf>
              <fill>
                <patternFill>
                  <bgColor rgb="FF2D9E2C"/>
                </patternFill>
              </fill>
            </x14:dxf>
          </x14:cfRule>
          <x14:cfRule type="cellIs" priority="145" operator="equal" id="{A0AB2880-B8EA-4733-86F2-2B0A6F4FA0C6}">
            <xm:f>'Listas 1'!$B$11</xm:f>
            <x14:dxf>
              <fill>
                <patternFill>
                  <bgColor rgb="FF2D9E2C"/>
                </patternFill>
              </fill>
            </x14:dxf>
          </x14:cfRule>
          <x14:cfRule type="cellIs" priority="144" operator="equal" id="{4FD2EB0F-A43A-47FE-8D2C-6C211F43ACC2}">
            <xm:f>'Listas 1'!$B$12</xm:f>
            <x14:dxf>
              <fill>
                <patternFill>
                  <bgColor rgb="FF2D9E2C"/>
                </patternFill>
              </fill>
            </x14:dxf>
          </x14:cfRule>
          <x14:cfRule type="cellIs" priority="143" operator="equal" id="{F1C1EAE9-AB17-40C1-8BD6-F677C81913A2}">
            <xm:f>'Listas 1'!$B$13</xm:f>
            <x14:dxf>
              <fill>
                <patternFill>
                  <bgColor rgb="FFFF6600"/>
                </patternFill>
              </fill>
            </x14:dxf>
          </x14:cfRule>
          <x14:cfRule type="cellIs" priority="142" operator="equal" id="{E77D18D8-6C20-40A4-968F-7160401DFD87}">
            <xm:f>'Listas 1'!$B$14</xm:f>
            <x14:dxf>
              <fill>
                <patternFill>
                  <bgColor rgb="FFFF6600"/>
                </patternFill>
              </fill>
            </x14:dxf>
          </x14:cfRule>
          <x14:cfRule type="cellIs" priority="141" operator="equal" id="{6466E9FC-9D84-4A4B-A2E1-07F27BE70D15}">
            <xm:f>'Listas 1'!$B$15</xm:f>
            <x14:dxf>
              <fill>
                <patternFill>
                  <bgColor rgb="FFFF6600"/>
                </patternFill>
              </fill>
            </x14:dxf>
          </x14:cfRule>
          <x14:cfRule type="cellIs" priority="135" operator="equal" id="{0F880A29-5E9E-40A5-B409-286D52B68578}">
            <xm:f>'Listas 1'!$B$21</xm:f>
            <x14:dxf>
              <fill>
                <patternFill>
                  <bgColor rgb="FFFF6600"/>
                </patternFill>
              </fill>
            </x14:dxf>
          </x14:cfRule>
          <x14:cfRule type="cellIs" priority="151" operator="equal" id="{604C1232-F3B7-4F53-A6DE-2D4ABD822819}">
            <xm:f>'Listas 1'!$B$5</xm:f>
            <x14:dxf>
              <fill>
                <patternFill>
                  <bgColor rgb="FF007AFF"/>
                </patternFill>
              </fill>
            </x14:dxf>
          </x14:cfRule>
          <x14:cfRule type="cellIs" priority="134" operator="equal" id="{4D37A521-291F-468A-886F-8EE28D4B8E45}">
            <xm:f>'Listas 1'!$B$22</xm:f>
            <x14:dxf>
              <fill>
                <patternFill>
                  <bgColor rgb="FF9633FF"/>
                </patternFill>
              </fill>
            </x14:dxf>
          </x14:cfRule>
          <x14:cfRule type="cellIs" priority="136" operator="equal" id="{8497BC67-8F8F-409A-B87A-3CD11F8470FF}">
            <xm:f>'Listas 1'!$B$20</xm:f>
            <x14:dxf>
              <fill>
                <patternFill>
                  <bgColor rgb="FFFF6600"/>
                </patternFill>
              </fill>
            </x14:dxf>
          </x14:cfRule>
          <x14:cfRule type="cellIs" priority="149" operator="equal" id="{F29B5B20-664F-4D4D-97AC-F0529872917C}">
            <xm:f>'Listas 1'!$B$7</xm:f>
            <x14:dxf>
              <fill>
                <patternFill>
                  <bgColor rgb="FF007AFF"/>
                </patternFill>
              </fill>
            </x14:dxf>
          </x14:cfRule>
          <x14:cfRule type="cellIs" priority="140" operator="equal" id="{20556F34-6FEA-45F5-B921-716593CACDB9}">
            <xm:f>'Listas 1'!$B$16</xm:f>
            <x14:dxf>
              <fill>
                <patternFill>
                  <bgColor rgb="FFFF6600"/>
                </patternFill>
              </fill>
            </x14:dxf>
          </x14:cfRule>
          <x14:cfRule type="cellIs" priority="139" operator="equal" id="{66A633A4-391D-4DA6-A0EE-A15239954988}">
            <xm:f>'Listas 1'!$B$17</xm:f>
            <x14:dxf>
              <fill>
                <patternFill>
                  <bgColor rgb="FFFF6600"/>
                </patternFill>
              </fill>
            </x14:dxf>
          </x14:cfRule>
          <x14:cfRule type="cellIs" priority="138" operator="equal" id="{DD0F656F-B9EB-4567-810B-4F33616E4DFA}">
            <xm:f>'Listas 1'!$B$18</xm:f>
            <x14:dxf>
              <fill>
                <patternFill>
                  <bgColor rgb="FFFF6600"/>
                </patternFill>
              </fill>
            </x14:dxf>
          </x14:cfRule>
          <x14:cfRule type="cellIs" priority="137" operator="equal" id="{50AC29D6-BC08-411D-B836-2B50D86BE563}">
            <xm:f>'Listas 1'!$B$19</xm:f>
            <x14:dxf>
              <fill>
                <patternFill>
                  <bgColor rgb="FFFF6600"/>
                </patternFill>
              </fill>
            </x14:dxf>
          </x14:cfRule>
          <xm:sqref>B9 B15 B21 B27 B33 B39 B45 B51 B57 B63</xm:sqref>
        </x14:conditionalFormatting>
      </x14:conditionalFormattings>
    </ex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0000000}">
          <x14:formula1>
            <xm:f>'Tabla Valoración controles'!$D$4:$D$6</xm:f>
          </x14:formula1>
          <xm:sqref>S9:S68</xm:sqref>
        </x14:dataValidation>
        <x14:dataValidation type="list" allowBlank="1" showInputMessage="1" showErrorMessage="1" xr:uid="{00000000-0002-0000-0000-000001000000}">
          <x14:formula1>
            <xm:f>'Tabla Valoración controles'!$D$7:$D$8</xm:f>
          </x14:formula1>
          <xm:sqref>T9:T68</xm:sqref>
        </x14:dataValidation>
        <x14:dataValidation type="list" allowBlank="1" showInputMessage="1" showErrorMessage="1" xr:uid="{00000000-0002-0000-0000-000002000000}">
          <x14:formula1>
            <xm:f>'Tabla Valoración controles'!$D$9:$D$10</xm:f>
          </x14:formula1>
          <xm:sqref>V9:V68</xm:sqref>
        </x14:dataValidation>
        <x14:dataValidation type="list" allowBlank="1" showInputMessage="1" showErrorMessage="1" xr:uid="{00000000-0002-0000-0000-000003000000}">
          <x14:formula1>
            <xm:f>'Tabla Valoración controles'!$D$11:$D$12</xm:f>
          </x14:formula1>
          <xm:sqref>W9:W68</xm:sqref>
        </x14:dataValidation>
        <x14:dataValidation type="list" allowBlank="1" showInputMessage="1" showErrorMessage="1" xr:uid="{00000000-0002-0000-0000-000004000000}">
          <x14:formula1>
            <xm:f>'Opciones Tratamiento'!$B$9:$B$10</xm:f>
          </x14:formula1>
          <xm:sqref>AN9:AN68</xm:sqref>
        </x14:dataValidation>
        <x14:dataValidation type="list" allowBlank="1" showInputMessage="1" showErrorMessage="1" xr:uid="{00000000-0002-0000-0000-000005000000}">
          <x14:formula1>
            <xm:f>'Tabla Valoración controles'!$D$13:$D$14</xm:f>
          </x14:formula1>
          <xm:sqref>X9:X68</xm:sqref>
        </x14:dataValidation>
        <x14:dataValidation type="list" allowBlank="1" showInputMessage="1" showErrorMessage="1" xr:uid="{00000000-0002-0000-0000-000006000000}">
          <x14:formula1>
            <xm:f>'Opciones Tratamiento'!$E$2:$E$4</xm:f>
          </x14:formula1>
          <xm:sqref>C9:C68</xm:sqref>
        </x14:dataValidation>
        <x14:dataValidation type="list" allowBlank="1" showInputMessage="1" showErrorMessage="1" xr:uid="{00000000-0002-0000-0000-000007000000}">
          <x14:formula1>
            <xm:f>'Opciones Tratamiento'!$B$2:$B$5</xm:f>
          </x14:formula1>
          <xm:sqref>AE21 AE15 AE9 AE27 AE33 AE39 AE45 AE51 AE57 AE63</xm:sqref>
        </x14:dataValidation>
        <x14:dataValidation type="list" allowBlank="1" showInputMessage="1" showErrorMessage="1" xr:uid="{6BC8F38D-DC26-487F-8EA6-2A747A7B33E6}">
          <x14:formula1>
            <xm:f>'Tabla Impacto'!$F$210:$F$221</xm:f>
          </x14:formula1>
          <xm:sqref>K9:K68</xm:sqref>
        </x14:dataValidation>
        <x14:dataValidation type="custom" allowBlank="1" showInputMessage="1" showErrorMessage="1" error="Recuerde que las acciones se generan bajo la medida de mitigar el riesgo" xr:uid="{00000000-0002-0000-0000-00000A000000}">
          <x14:formula1>
            <xm:f>IF(OR(AE9='Opciones Tratamiento'!$B$2,AE9='Opciones Tratamiento'!$B$3,AE9='Opciones Tratamiento'!$B$4),ISBLANK(AE9),ISTEXT(AE9))</xm:f>
          </x14:formula1>
          <xm:sqref>AF9:AF68</xm:sqref>
        </x14:dataValidation>
        <x14:dataValidation type="list" allowBlank="1" showInputMessage="1" showErrorMessage="1" xr:uid="{00000000-0002-0000-0000-00000C000000}">
          <x14:formula1>
            <xm:f>'Opciones Tratamiento'!$B$13:$B$21</xm:f>
          </x14:formula1>
          <xm:sqref>G9:G68</xm:sqref>
        </x14:dataValidation>
        <x14:dataValidation type="custom" allowBlank="1" showInputMessage="1" showErrorMessage="1" error="Recuerde que las acciones se generan bajo la medida de mitigar el riesgo" xr:uid="{00000000-0002-0000-0000-00000D000000}">
          <x14:formula1>
            <xm:f>IF(OR(AE9='Opciones Tratamiento'!$B$2,AE9='Opciones Tratamiento'!$B$3,AE9='Opciones Tratamiento'!$B$4),ISBLANK(AE9),ISTEXT(AE9))</xm:f>
          </x14:formula1>
          <xm:sqref>AG9:AG68</xm:sqref>
        </x14:dataValidation>
        <x14:dataValidation type="custom" allowBlank="1" showInputMessage="1" showErrorMessage="1" error="Recuerde que las acciones se generan bajo la medida de mitigar el riesgo" xr:uid="{00000000-0002-0000-0000-00000E000000}">
          <x14:formula1>
            <xm:f>IF(OR(AE9='Opciones Tratamiento'!$B$2,AE9='Opciones Tratamiento'!$B$3,AE9='Opciones Tratamiento'!$B$4),ISBLANK(AE9),ISTEXT(AE9))</xm:f>
          </x14:formula1>
          <xm:sqref>AH9:AH68</xm:sqref>
        </x14:dataValidation>
        <x14:dataValidation type="custom" allowBlank="1" showInputMessage="1" showErrorMessage="1" error="Recuerde que las acciones se generan bajo la medida de mitigar el riesgo" xr:uid="{00000000-0002-0000-0000-00000F000000}">
          <x14:formula1>
            <xm:f>IF(OR(AE9='Opciones Tratamiento'!$B$2,AE9='Opciones Tratamiento'!$B$3,AE9='Opciones Tratamiento'!$B$4),ISBLANK(AE9),ISTEXT(AE9))</xm:f>
          </x14:formula1>
          <xm:sqref>AI9:AI68</xm:sqref>
        </x14:dataValidation>
        <x14:dataValidation type="list" allowBlank="1" showInputMessage="1" showErrorMessage="1" xr:uid="{00000000-0002-0000-0000-000010000000}">
          <x14:formula1>
            <xm:f>'Listas 1'!$B$5:$B$22</xm:f>
          </x14:formula1>
          <xm:sqref>B9 B15 B21 B27 B33 B39 B45 B51 B57 B63</xm:sqref>
        </x14:dataValidation>
        <x14:dataValidation type="custom" allowBlank="1" showInputMessage="1" showErrorMessage="1" error="Recuerde que las acciones se generan bajo la medida de mitigar el riesgo" xr:uid="{00000000-0002-0000-0000-000012000000}">
          <x14:formula1>
            <xm:f>IF(OR(Z9='Opciones Tratamiento'!$B$2,Z9='Opciones Tratamiento'!$B$3,Z9='Opciones Tratamiento'!$B$4),ISBLANK(Z9),ISTEXT(Z9))</xm:f>
          </x14:formula1>
          <xm:sqref>AO9:AO68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V28"/>
  <sheetViews>
    <sheetView showGridLines="0" topLeftCell="AM1" zoomScale="70" zoomScaleNormal="70" workbookViewId="0">
      <selection activeCell="AM3" sqref="AM3:AW3"/>
    </sheetView>
  </sheetViews>
  <sheetFormatPr baseColWidth="10" defaultRowHeight="15" x14ac:dyDescent="0.25"/>
  <cols>
    <col min="1" max="1" width="32.42578125" style="116" customWidth="1"/>
    <col min="2" max="2" width="36.85546875" style="116" customWidth="1"/>
    <col min="3" max="3" width="38.28515625" style="116" customWidth="1"/>
    <col min="4" max="4" width="37.28515625" style="116" customWidth="1"/>
    <col min="5" max="5" width="22.7109375" style="116" customWidth="1"/>
    <col min="6" max="6" width="12.85546875" style="116" customWidth="1"/>
    <col min="7" max="7" width="15.28515625" style="116" customWidth="1"/>
    <col min="8" max="8" width="12.85546875" style="116" customWidth="1"/>
    <col min="9" max="9" width="18" style="116" customWidth="1"/>
    <col min="10" max="10" width="23.28515625" style="116" customWidth="1"/>
    <col min="11" max="11" width="26.42578125" style="116" customWidth="1"/>
    <col min="12" max="12" width="18.85546875" style="117" customWidth="1"/>
    <col min="13" max="19" width="18.85546875" style="116" customWidth="1"/>
    <col min="20" max="21" width="11.42578125" style="116" customWidth="1"/>
    <col min="22" max="22" width="27.28515625" style="117" customWidth="1"/>
    <col min="23" max="23" width="37.7109375" style="116" customWidth="1"/>
    <col min="24" max="24" width="19.42578125" style="116" customWidth="1"/>
    <col min="25" max="25" width="20.42578125" style="116" customWidth="1"/>
    <col min="26" max="26" width="24.7109375" style="116" customWidth="1"/>
    <col min="27" max="27" width="10.140625" style="116" customWidth="1"/>
    <col min="28" max="28" width="18.7109375" style="116" customWidth="1"/>
    <col min="29" max="31" width="11.42578125" style="116" customWidth="1"/>
    <col min="32" max="32" width="13.140625" style="116" customWidth="1"/>
    <col min="33" max="33" width="22.7109375" style="116" customWidth="1"/>
    <col min="34" max="34" width="21.42578125" style="116" customWidth="1"/>
    <col min="35" max="35" width="41.85546875" style="116" customWidth="1"/>
    <col min="36" max="36" width="21.28515625" style="116" customWidth="1"/>
    <col min="37" max="37" width="21.42578125" style="116" customWidth="1"/>
    <col min="38" max="38" width="29.7109375" style="116" customWidth="1"/>
    <col min="39" max="40" width="25" style="116" customWidth="1"/>
    <col min="41" max="41" width="38.42578125" customWidth="1"/>
    <col min="42" max="42" width="28.7109375" customWidth="1"/>
    <col min="43" max="44" width="23.140625" customWidth="1"/>
    <col min="45" max="45" width="35.85546875" customWidth="1"/>
    <col min="46" max="46" width="32.42578125" customWidth="1"/>
    <col min="47" max="47" width="27" customWidth="1"/>
    <col min="48" max="48" width="30.28515625" customWidth="1"/>
    <col min="49" max="49" width="23.28515625" customWidth="1"/>
    <col min="71" max="71" width="20.140625" hidden="1" customWidth="1"/>
    <col min="72" max="73" width="10.85546875" hidden="1" customWidth="1"/>
    <col min="74" max="74" width="21.42578125" hidden="1" customWidth="1"/>
    <col min="76" max="76" width="20" customWidth="1"/>
    <col min="78" max="78" width="18.28515625" customWidth="1"/>
    <col min="258" max="258" width="32.42578125" customWidth="1"/>
    <col min="259" max="259" width="36.85546875" customWidth="1"/>
    <col min="260" max="260" width="38.28515625" customWidth="1"/>
    <col min="261" max="261" width="37.28515625" customWidth="1"/>
    <col min="262" max="262" width="19" customWidth="1"/>
    <col min="263" max="263" width="12.85546875" customWidth="1"/>
    <col min="264" max="264" width="15.28515625" customWidth="1"/>
    <col min="265" max="265" width="12.85546875" customWidth="1"/>
    <col min="266" max="266" width="15.28515625" customWidth="1"/>
    <col min="267" max="267" width="18.85546875" customWidth="1"/>
    <col min="268" max="268" width="26.42578125" customWidth="1"/>
    <col min="269" max="269" width="18.85546875" customWidth="1"/>
    <col min="275" max="275" width="13.140625" customWidth="1"/>
    <col min="276" max="276" width="19.85546875" customWidth="1"/>
    <col min="278" max="278" width="29.85546875" customWidth="1"/>
    <col min="279" max="279" width="17" customWidth="1"/>
    <col min="280" max="280" width="13.28515625" customWidth="1"/>
    <col min="281" max="281" width="23.85546875" customWidth="1"/>
    <col min="514" max="514" width="32.42578125" customWidth="1"/>
    <col min="515" max="515" width="36.85546875" customWidth="1"/>
    <col min="516" max="516" width="38.28515625" customWidth="1"/>
    <col min="517" max="517" width="37.28515625" customWidth="1"/>
    <col min="518" max="518" width="19" customWidth="1"/>
    <col min="519" max="519" width="12.85546875" customWidth="1"/>
    <col min="520" max="520" width="15.28515625" customWidth="1"/>
    <col min="521" max="521" width="12.85546875" customWidth="1"/>
    <col min="522" max="522" width="15.28515625" customWidth="1"/>
    <col min="523" max="523" width="18.85546875" customWidth="1"/>
    <col min="524" max="524" width="26.42578125" customWidth="1"/>
    <col min="525" max="525" width="18.85546875" customWidth="1"/>
    <col min="531" max="531" width="13.140625" customWidth="1"/>
    <col min="532" max="532" width="19.85546875" customWidth="1"/>
    <col min="534" max="534" width="29.85546875" customWidth="1"/>
    <col min="535" max="535" width="17" customWidth="1"/>
    <col min="536" max="536" width="13.28515625" customWidth="1"/>
    <col min="537" max="537" width="23.85546875" customWidth="1"/>
    <col min="770" max="770" width="32.42578125" customWidth="1"/>
    <col min="771" max="771" width="36.85546875" customWidth="1"/>
    <col min="772" max="772" width="38.28515625" customWidth="1"/>
    <col min="773" max="773" width="37.28515625" customWidth="1"/>
    <col min="774" max="774" width="19" customWidth="1"/>
    <col min="775" max="775" width="12.85546875" customWidth="1"/>
    <col min="776" max="776" width="15.28515625" customWidth="1"/>
    <col min="777" max="777" width="12.85546875" customWidth="1"/>
    <col min="778" max="778" width="15.28515625" customWidth="1"/>
    <col min="779" max="779" width="18.85546875" customWidth="1"/>
    <col min="780" max="780" width="26.42578125" customWidth="1"/>
    <col min="781" max="781" width="18.85546875" customWidth="1"/>
    <col min="787" max="787" width="13.140625" customWidth="1"/>
    <col min="788" max="788" width="19.85546875" customWidth="1"/>
    <col min="790" max="790" width="29.85546875" customWidth="1"/>
    <col min="791" max="791" width="17" customWidth="1"/>
    <col min="792" max="792" width="13.28515625" customWidth="1"/>
    <col min="793" max="793" width="23.85546875" customWidth="1"/>
    <col min="1026" max="1026" width="32.42578125" customWidth="1"/>
    <col min="1027" max="1027" width="36.85546875" customWidth="1"/>
    <col min="1028" max="1028" width="38.28515625" customWidth="1"/>
    <col min="1029" max="1029" width="37.28515625" customWidth="1"/>
    <col min="1030" max="1030" width="19" customWidth="1"/>
    <col min="1031" max="1031" width="12.85546875" customWidth="1"/>
    <col min="1032" max="1032" width="15.28515625" customWidth="1"/>
    <col min="1033" max="1033" width="12.85546875" customWidth="1"/>
    <col min="1034" max="1034" width="15.28515625" customWidth="1"/>
    <col min="1035" max="1035" width="18.85546875" customWidth="1"/>
    <col min="1036" max="1036" width="26.42578125" customWidth="1"/>
    <col min="1037" max="1037" width="18.85546875" customWidth="1"/>
    <col min="1043" max="1043" width="13.140625" customWidth="1"/>
    <col min="1044" max="1044" width="19.85546875" customWidth="1"/>
    <col min="1046" max="1046" width="29.85546875" customWidth="1"/>
    <col min="1047" max="1047" width="17" customWidth="1"/>
    <col min="1048" max="1048" width="13.28515625" customWidth="1"/>
    <col min="1049" max="1049" width="23.85546875" customWidth="1"/>
    <col min="1282" max="1282" width="32.42578125" customWidth="1"/>
    <col min="1283" max="1283" width="36.85546875" customWidth="1"/>
    <col min="1284" max="1284" width="38.28515625" customWidth="1"/>
    <col min="1285" max="1285" width="37.28515625" customWidth="1"/>
    <col min="1286" max="1286" width="19" customWidth="1"/>
    <col min="1287" max="1287" width="12.85546875" customWidth="1"/>
    <col min="1288" max="1288" width="15.28515625" customWidth="1"/>
    <col min="1289" max="1289" width="12.85546875" customWidth="1"/>
    <col min="1290" max="1290" width="15.28515625" customWidth="1"/>
    <col min="1291" max="1291" width="18.85546875" customWidth="1"/>
    <col min="1292" max="1292" width="26.42578125" customWidth="1"/>
    <col min="1293" max="1293" width="18.85546875" customWidth="1"/>
    <col min="1299" max="1299" width="13.140625" customWidth="1"/>
    <col min="1300" max="1300" width="19.85546875" customWidth="1"/>
    <col min="1302" max="1302" width="29.85546875" customWidth="1"/>
    <col min="1303" max="1303" width="17" customWidth="1"/>
    <col min="1304" max="1304" width="13.28515625" customWidth="1"/>
    <col min="1305" max="1305" width="23.85546875" customWidth="1"/>
    <col min="1538" max="1538" width="32.42578125" customWidth="1"/>
    <col min="1539" max="1539" width="36.85546875" customWidth="1"/>
    <col min="1540" max="1540" width="38.28515625" customWidth="1"/>
    <col min="1541" max="1541" width="37.28515625" customWidth="1"/>
    <col min="1542" max="1542" width="19" customWidth="1"/>
    <col min="1543" max="1543" width="12.85546875" customWidth="1"/>
    <col min="1544" max="1544" width="15.28515625" customWidth="1"/>
    <col min="1545" max="1545" width="12.85546875" customWidth="1"/>
    <col min="1546" max="1546" width="15.28515625" customWidth="1"/>
    <col min="1547" max="1547" width="18.85546875" customWidth="1"/>
    <col min="1548" max="1548" width="26.42578125" customWidth="1"/>
    <col min="1549" max="1549" width="18.85546875" customWidth="1"/>
    <col min="1555" max="1555" width="13.140625" customWidth="1"/>
    <col min="1556" max="1556" width="19.85546875" customWidth="1"/>
    <col min="1558" max="1558" width="29.85546875" customWidth="1"/>
    <col min="1559" max="1559" width="17" customWidth="1"/>
    <col min="1560" max="1560" width="13.28515625" customWidth="1"/>
    <col min="1561" max="1561" width="23.85546875" customWidth="1"/>
    <col min="1794" max="1794" width="32.42578125" customWidth="1"/>
    <col min="1795" max="1795" width="36.85546875" customWidth="1"/>
    <col min="1796" max="1796" width="38.28515625" customWidth="1"/>
    <col min="1797" max="1797" width="37.28515625" customWidth="1"/>
    <col min="1798" max="1798" width="19" customWidth="1"/>
    <col min="1799" max="1799" width="12.85546875" customWidth="1"/>
    <col min="1800" max="1800" width="15.28515625" customWidth="1"/>
    <col min="1801" max="1801" width="12.85546875" customWidth="1"/>
    <col min="1802" max="1802" width="15.28515625" customWidth="1"/>
    <col min="1803" max="1803" width="18.85546875" customWidth="1"/>
    <col min="1804" max="1804" width="26.42578125" customWidth="1"/>
    <col min="1805" max="1805" width="18.85546875" customWidth="1"/>
    <col min="1811" max="1811" width="13.140625" customWidth="1"/>
    <col min="1812" max="1812" width="19.85546875" customWidth="1"/>
    <col min="1814" max="1814" width="29.85546875" customWidth="1"/>
    <col min="1815" max="1815" width="17" customWidth="1"/>
    <col min="1816" max="1816" width="13.28515625" customWidth="1"/>
    <col min="1817" max="1817" width="23.85546875" customWidth="1"/>
    <col min="2050" max="2050" width="32.42578125" customWidth="1"/>
    <col min="2051" max="2051" width="36.85546875" customWidth="1"/>
    <col min="2052" max="2052" width="38.28515625" customWidth="1"/>
    <col min="2053" max="2053" width="37.28515625" customWidth="1"/>
    <col min="2054" max="2054" width="19" customWidth="1"/>
    <col min="2055" max="2055" width="12.85546875" customWidth="1"/>
    <col min="2056" max="2056" width="15.28515625" customWidth="1"/>
    <col min="2057" max="2057" width="12.85546875" customWidth="1"/>
    <col min="2058" max="2058" width="15.28515625" customWidth="1"/>
    <col min="2059" max="2059" width="18.85546875" customWidth="1"/>
    <col min="2060" max="2060" width="26.42578125" customWidth="1"/>
    <col min="2061" max="2061" width="18.85546875" customWidth="1"/>
    <col min="2067" max="2067" width="13.140625" customWidth="1"/>
    <col min="2068" max="2068" width="19.85546875" customWidth="1"/>
    <col min="2070" max="2070" width="29.85546875" customWidth="1"/>
    <col min="2071" max="2071" width="17" customWidth="1"/>
    <col min="2072" max="2072" width="13.28515625" customWidth="1"/>
    <col min="2073" max="2073" width="23.85546875" customWidth="1"/>
    <col min="2306" max="2306" width="32.42578125" customWidth="1"/>
    <col min="2307" max="2307" width="36.85546875" customWidth="1"/>
    <col min="2308" max="2308" width="38.28515625" customWidth="1"/>
    <col min="2309" max="2309" width="37.28515625" customWidth="1"/>
    <col min="2310" max="2310" width="19" customWidth="1"/>
    <col min="2311" max="2311" width="12.85546875" customWidth="1"/>
    <col min="2312" max="2312" width="15.28515625" customWidth="1"/>
    <col min="2313" max="2313" width="12.85546875" customWidth="1"/>
    <col min="2314" max="2314" width="15.28515625" customWidth="1"/>
    <col min="2315" max="2315" width="18.85546875" customWidth="1"/>
    <col min="2316" max="2316" width="26.42578125" customWidth="1"/>
    <col min="2317" max="2317" width="18.85546875" customWidth="1"/>
    <col min="2323" max="2323" width="13.140625" customWidth="1"/>
    <col min="2324" max="2324" width="19.85546875" customWidth="1"/>
    <col min="2326" max="2326" width="29.85546875" customWidth="1"/>
    <col min="2327" max="2327" width="17" customWidth="1"/>
    <col min="2328" max="2328" width="13.28515625" customWidth="1"/>
    <col min="2329" max="2329" width="23.85546875" customWidth="1"/>
    <col min="2562" max="2562" width="32.42578125" customWidth="1"/>
    <col min="2563" max="2563" width="36.85546875" customWidth="1"/>
    <col min="2564" max="2564" width="38.28515625" customWidth="1"/>
    <col min="2565" max="2565" width="37.28515625" customWidth="1"/>
    <col min="2566" max="2566" width="19" customWidth="1"/>
    <col min="2567" max="2567" width="12.85546875" customWidth="1"/>
    <col min="2568" max="2568" width="15.28515625" customWidth="1"/>
    <col min="2569" max="2569" width="12.85546875" customWidth="1"/>
    <col min="2570" max="2570" width="15.28515625" customWidth="1"/>
    <col min="2571" max="2571" width="18.85546875" customWidth="1"/>
    <col min="2572" max="2572" width="26.42578125" customWidth="1"/>
    <col min="2573" max="2573" width="18.85546875" customWidth="1"/>
    <col min="2579" max="2579" width="13.140625" customWidth="1"/>
    <col min="2580" max="2580" width="19.85546875" customWidth="1"/>
    <col min="2582" max="2582" width="29.85546875" customWidth="1"/>
    <col min="2583" max="2583" width="17" customWidth="1"/>
    <col min="2584" max="2584" width="13.28515625" customWidth="1"/>
    <col min="2585" max="2585" width="23.85546875" customWidth="1"/>
    <col min="2818" max="2818" width="32.42578125" customWidth="1"/>
    <col min="2819" max="2819" width="36.85546875" customWidth="1"/>
    <col min="2820" max="2820" width="38.28515625" customWidth="1"/>
    <col min="2821" max="2821" width="37.28515625" customWidth="1"/>
    <col min="2822" max="2822" width="19" customWidth="1"/>
    <col min="2823" max="2823" width="12.85546875" customWidth="1"/>
    <col min="2824" max="2824" width="15.28515625" customWidth="1"/>
    <col min="2825" max="2825" width="12.85546875" customWidth="1"/>
    <col min="2826" max="2826" width="15.28515625" customWidth="1"/>
    <col min="2827" max="2827" width="18.85546875" customWidth="1"/>
    <col min="2828" max="2828" width="26.42578125" customWidth="1"/>
    <col min="2829" max="2829" width="18.85546875" customWidth="1"/>
    <col min="2835" max="2835" width="13.140625" customWidth="1"/>
    <col min="2836" max="2836" width="19.85546875" customWidth="1"/>
    <col min="2838" max="2838" width="29.85546875" customWidth="1"/>
    <col min="2839" max="2839" width="17" customWidth="1"/>
    <col min="2840" max="2840" width="13.28515625" customWidth="1"/>
    <col min="2841" max="2841" width="23.85546875" customWidth="1"/>
    <col min="3074" max="3074" width="32.42578125" customWidth="1"/>
    <col min="3075" max="3075" width="36.85546875" customWidth="1"/>
    <col min="3076" max="3076" width="38.28515625" customWidth="1"/>
    <col min="3077" max="3077" width="37.28515625" customWidth="1"/>
    <col min="3078" max="3078" width="19" customWidth="1"/>
    <col min="3079" max="3079" width="12.85546875" customWidth="1"/>
    <col min="3080" max="3080" width="15.28515625" customWidth="1"/>
    <col min="3081" max="3081" width="12.85546875" customWidth="1"/>
    <col min="3082" max="3082" width="15.28515625" customWidth="1"/>
    <col min="3083" max="3083" width="18.85546875" customWidth="1"/>
    <col min="3084" max="3084" width="26.42578125" customWidth="1"/>
    <col min="3085" max="3085" width="18.85546875" customWidth="1"/>
    <col min="3091" max="3091" width="13.140625" customWidth="1"/>
    <col min="3092" max="3092" width="19.85546875" customWidth="1"/>
    <col min="3094" max="3094" width="29.85546875" customWidth="1"/>
    <col min="3095" max="3095" width="17" customWidth="1"/>
    <col min="3096" max="3096" width="13.28515625" customWidth="1"/>
    <col min="3097" max="3097" width="23.85546875" customWidth="1"/>
    <col min="3330" max="3330" width="32.42578125" customWidth="1"/>
    <col min="3331" max="3331" width="36.85546875" customWidth="1"/>
    <col min="3332" max="3332" width="38.28515625" customWidth="1"/>
    <col min="3333" max="3333" width="37.28515625" customWidth="1"/>
    <col min="3334" max="3334" width="19" customWidth="1"/>
    <col min="3335" max="3335" width="12.85546875" customWidth="1"/>
    <col min="3336" max="3336" width="15.28515625" customWidth="1"/>
    <col min="3337" max="3337" width="12.85546875" customWidth="1"/>
    <col min="3338" max="3338" width="15.28515625" customWidth="1"/>
    <col min="3339" max="3339" width="18.85546875" customWidth="1"/>
    <col min="3340" max="3340" width="26.42578125" customWidth="1"/>
    <col min="3341" max="3341" width="18.85546875" customWidth="1"/>
    <col min="3347" max="3347" width="13.140625" customWidth="1"/>
    <col min="3348" max="3348" width="19.85546875" customWidth="1"/>
    <col min="3350" max="3350" width="29.85546875" customWidth="1"/>
    <col min="3351" max="3351" width="17" customWidth="1"/>
    <col min="3352" max="3352" width="13.28515625" customWidth="1"/>
    <col min="3353" max="3353" width="23.85546875" customWidth="1"/>
    <col min="3586" max="3586" width="32.42578125" customWidth="1"/>
    <col min="3587" max="3587" width="36.85546875" customWidth="1"/>
    <col min="3588" max="3588" width="38.28515625" customWidth="1"/>
    <col min="3589" max="3589" width="37.28515625" customWidth="1"/>
    <col min="3590" max="3590" width="19" customWidth="1"/>
    <col min="3591" max="3591" width="12.85546875" customWidth="1"/>
    <col min="3592" max="3592" width="15.28515625" customWidth="1"/>
    <col min="3593" max="3593" width="12.85546875" customWidth="1"/>
    <col min="3594" max="3594" width="15.28515625" customWidth="1"/>
    <col min="3595" max="3595" width="18.85546875" customWidth="1"/>
    <col min="3596" max="3596" width="26.42578125" customWidth="1"/>
    <col min="3597" max="3597" width="18.85546875" customWidth="1"/>
    <col min="3603" max="3603" width="13.140625" customWidth="1"/>
    <col min="3604" max="3604" width="19.85546875" customWidth="1"/>
    <col min="3606" max="3606" width="29.85546875" customWidth="1"/>
    <col min="3607" max="3607" width="17" customWidth="1"/>
    <col min="3608" max="3608" width="13.28515625" customWidth="1"/>
    <col min="3609" max="3609" width="23.85546875" customWidth="1"/>
    <col min="3842" max="3842" width="32.42578125" customWidth="1"/>
    <col min="3843" max="3843" width="36.85546875" customWidth="1"/>
    <col min="3844" max="3844" width="38.28515625" customWidth="1"/>
    <col min="3845" max="3845" width="37.28515625" customWidth="1"/>
    <col min="3846" max="3846" width="19" customWidth="1"/>
    <col min="3847" max="3847" width="12.85546875" customWidth="1"/>
    <col min="3848" max="3848" width="15.28515625" customWidth="1"/>
    <col min="3849" max="3849" width="12.85546875" customWidth="1"/>
    <col min="3850" max="3850" width="15.28515625" customWidth="1"/>
    <col min="3851" max="3851" width="18.85546875" customWidth="1"/>
    <col min="3852" max="3852" width="26.42578125" customWidth="1"/>
    <col min="3853" max="3853" width="18.85546875" customWidth="1"/>
    <col min="3859" max="3859" width="13.140625" customWidth="1"/>
    <col min="3860" max="3860" width="19.85546875" customWidth="1"/>
    <col min="3862" max="3862" width="29.85546875" customWidth="1"/>
    <col min="3863" max="3863" width="17" customWidth="1"/>
    <col min="3864" max="3864" width="13.28515625" customWidth="1"/>
    <col min="3865" max="3865" width="23.85546875" customWidth="1"/>
    <col min="4098" max="4098" width="32.42578125" customWidth="1"/>
    <col min="4099" max="4099" width="36.85546875" customWidth="1"/>
    <col min="4100" max="4100" width="38.28515625" customWidth="1"/>
    <col min="4101" max="4101" width="37.28515625" customWidth="1"/>
    <col min="4102" max="4102" width="19" customWidth="1"/>
    <col min="4103" max="4103" width="12.85546875" customWidth="1"/>
    <col min="4104" max="4104" width="15.28515625" customWidth="1"/>
    <col min="4105" max="4105" width="12.85546875" customWidth="1"/>
    <col min="4106" max="4106" width="15.28515625" customWidth="1"/>
    <col min="4107" max="4107" width="18.85546875" customWidth="1"/>
    <col min="4108" max="4108" width="26.42578125" customWidth="1"/>
    <col min="4109" max="4109" width="18.85546875" customWidth="1"/>
    <col min="4115" max="4115" width="13.140625" customWidth="1"/>
    <col min="4116" max="4116" width="19.85546875" customWidth="1"/>
    <col min="4118" max="4118" width="29.85546875" customWidth="1"/>
    <col min="4119" max="4119" width="17" customWidth="1"/>
    <col min="4120" max="4120" width="13.28515625" customWidth="1"/>
    <col min="4121" max="4121" width="23.85546875" customWidth="1"/>
    <col min="4354" max="4354" width="32.42578125" customWidth="1"/>
    <col min="4355" max="4355" width="36.85546875" customWidth="1"/>
    <col min="4356" max="4356" width="38.28515625" customWidth="1"/>
    <col min="4357" max="4357" width="37.28515625" customWidth="1"/>
    <col min="4358" max="4358" width="19" customWidth="1"/>
    <col min="4359" max="4359" width="12.85546875" customWidth="1"/>
    <col min="4360" max="4360" width="15.28515625" customWidth="1"/>
    <col min="4361" max="4361" width="12.85546875" customWidth="1"/>
    <col min="4362" max="4362" width="15.28515625" customWidth="1"/>
    <col min="4363" max="4363" width="18.85546875" customWidth="1"/>
    <col min="4364" max="4364" width="26.42578125" customWidth="1"/>
    <col min="4365" max="4365" width="18.85546875" customWidth="1"/>
    <col min="4371" max="4371" width="13.140625" customWidth="1"/>
    <col min="4372" max="4372" width="19.85546875" customWidth="1"/>
    <col min="4374" max="4374" width="29.85546875" customWidth="1"/>
    <col min="4375" max="4375" width="17" customWidth="1"/>
    <col min="4376" max="4376" width="13.28515625" customWidth="1"/>
    <col min="4377" max="4377" width="23.85546875" customWidth="1"/>
    <col min="4610" max="4610" width="32.42578125" customWidth="1"/>
    <col min="4611" max="4611" width="36.85546875" customWidth="1"/>
    <col min="4612" max="4612" width="38.28515625" customWidth="1"/>
    <col min="4613" max="4613" width="37.28515625" customWidth="1"/>
    <col min="4614" max="4614" width="19" customWidth="1"/>
    <col min="4615" max="4615" width="12.85546875" customWidth="1"/>
    <col min="4616" max="4616" width="15.28515625" customWidth="1"/>
    <col min="4617" max="4617" width="12.85546875" customWidth="1"/>
    <col min="4618" max="4618" width="15.28515625" customWidth="1"/>
    <col min="4619" max="4619" width="18.85546875" customWidth="1"/>
    <col min="4620" max="4620" width="26.42578125" customWidth="1"/>
    <col min="4621" max="4621" width="18.85546875" customWidth="1"/>
    <col min="4627" max="4627" width="13.140625" customWidth="1"/>
    <col min="4628" max="4628" width="19.85546875" customWidth="1"/>
    <col min="4630" max="4630" width="29.85546875" customWidth="1"/>
    <col min="4631" max="4631" width="17" customWidth="1"/>
    <col min="4632" max="4632" width="13.28515625" customWidth="1"/>
    <col min="4633" max="4633" width="23.85546875" customWidth="1"/>
    <col min="4866" max="4866" width="32.42578125" customWidth="1"/>
    <col min="4867" max="4867" width="36.85546875" customWidth="1"/>
    <col min="4868" max="4868" width="38.28515625" customWidth="1"/>
    <col min="4869" max="4869" width="37.28515625" customWidth="1"/>
    <col min="4870" max="4870" width="19" customWidth="1"/>
    <col min="4871" max="4871" width="12.85546875" customWidth="1"/>
    <col min="4872" max="4872" width="15.28515625" customWidth="1"/>
    <col min="4873" max="4873" width="12.85546875" customWidth="1"/>
    <col min="4874" max="4874" width="15.28515625" customWidth="1"/>
    <col min="4875" max="4875" width="18.85546875" customWidth="1"/>
    <col min="4876" max="4876" width="26.42578125" customWidth="1"/>
    <col min="4877" max="4877" width="18.85546875" customWidth="1"/>
    <col min="4883" max="4883" width="13.140625" customWidth="1"/>
    <col min="4884" max="4884" width="19.85546875" customWidth="1"/>
    <col min="4886" max="4886" width="29.85546875" customWidth="1"/>
    <col min="4887" max="4887" width="17" customWidth="1"/>
    <col min="4888" max="4888" width="13.28515625" customWidth="1"/>
    <col min="4889" max="4889" width="23.85546875" customWidth="1"/>
    <col min="5122" max="5122" width="32.42578125" customWidth="1"/>
    <col min="5123" max="5123" width="36.85546875" customWidth="1"/>
    <col min="5124" max="5124" width="38.28515625" customWidth="1"/>
    <col min="5125" max="5125" width="37.28515625" customWidth="1"/>
    <col min="5126" max="5126" width="19" customWidth="1"/>
    <col min="5127" max="5127" width="12.85546875" customWidth="1"/>
    <col min="5128" max="5128" width="15.28515625" customWidth="1"/>
    <col min="5129" max="5129" width="12.85546875" customWidth="1"/>
    <col min="5130" max="5130" width="15.28515625" customWidth="1"/>
    <col min="5131" max="5131" width="18.85546875" customWidth="1"/>
    <col min="5132" max="5132" width="26.42578125" customWidth="1"/>
    <col min="5133" max="5133" width="18.85546875" customWidth="1"/>
    <col min="5139" max="5139" width="13.140625" customWidth="1"/>
    <col min="5140" max="5140" width="19.85546875" customWidth="1"/>
    <col min="5142" max="5142" width="29.85546875" customWidth="1"/>
    <col min="5143" max="5143" width="17" customWidth="1"/>
    <col min="5144" max="5144" width="13.28515625" customWidth="1"/>
    <col min="5145" max="5145" width="23.85546875" customWidth="1"/>
    <col min="5378" max="5378" width="32.42578125" customWidth="1"/>
    <col min="5379" max="5379" width="36.85546875" customWidth="1"/>
    <col min="5380" max="5380" width="38.28515625" customWidth="1"/>
    <col min="5381" max="5381" width="37.28515625" customWidth="1"/>
    <col min="5382" max="5382" width="19" customWidth="1"/>
    <col min="5383" max="5383" width="12.85546875" customWidth="1"/>
    <col min="5384" max="5384" width="15.28515625" customWidth="1"/>
    <col min="5385" max="5385" width="12.85546875" customWidth="1"/>
    <col min="5386" max="5386" width="15.28515625" customWidth="1"/>
    <col min="5387" max="5387" width="18.85546875" customWidth="1"/>
    <col min="5388" max="5388" width="26.42578125" customWidth="1"/>
    <col min="5389" max="5389" width="18.85546875" customWidth="1"/>
    <col min="5395" max="5395" width="13.140625" customWidth="1"/>
    <col min="5396" max="5396" width="19.85546875" customWidth="1"/>
    <col min="5398" max="5398" width="29.85546875" customWidth="1"/>
    <col min="5399" max="5399" width="17" customWidth="1"/>
    <col min="5400" max="5400" width="13.28515625" customWidth="1"/>
    <col min="5401" max="5401" width="23.85546875" customWidth="1"/>
    <col min="5634" max="5634" width="32.42578125" customWidth="1"/>
    <col min="5635" max="5635" width="36.85546875" customWidth="1"/>
    <col min="5636" max="5636" width="38.28515625" customWidth="1"/>
    <col min="5637" max="5637" width="37.28515625" customWidth="1"/>
    <col min="5638" max="5638" width="19" customWidth="1"/>
    <col min="5639" max="5639" width="12.85546875" customWidth="1"/>
    <col min="5640" max="5640" width="15.28515625" customWidth="1"/>
    <col min="5641" max="5641" width="12.85546875" customWidth="1"/>
    <col min="5642" max="5642" width="15.28515625" customWidth="1"/>
    <col min="5643" max="5643" width="18.85546875" customWidth="1"/>
    <col min="5644" max="5644" width="26.42578125" customWidth="1"/>
    <col min="5645" max="5645" width="18.85546875" customWidth="1"/>
    <col min="5651" max="5651" width="13.140625" customWidth="1"/>
    <col min="5652" max="5652" width="19.85546875" customWidth="1"/>
    <col min="5654" max="5654" width="29.85546875" customWidth="1"/>
    <col min="5655" max="5655" width="17" customWidth="1"/>
    <col min="5656" max="5656" width="13.28515625" customWidth="1"/>
    <col min="5657" max="5657" width="23.85546875" customWidth="1"/>
    <col min="5890" max="5890" width="32.42578125" customWidth="1"/>
    <col min="5891" max="5891" width="36.85546875" customWidth="1"/>
    <col min="5892" max="5892" width="38.28515625" customWidth="1"/>
    <col min="5893" max="5893" width="37.28515625" customWidth="1"/>
    <col min="5894" max="5894" width="19" customWidth="1"/>
    <col min="5895" max="5895" width="12.85546875" customWidth="1"/>
    <col min="5896" max="5896" width="15.28515625" customWidth="1"/>
    <col min="5897" max="5897" width="12.85546875" customWidth="1"/>
    <col min="5898" max="5898" width="15.28515625" customWidth="1"/>
    <col min="5899" max="5899" width="18.85546875" customWidth="1"/>
    <col min="5900" max="5900" width="26.42578125" customWidth="1"/>
    <col min="5901" max="5901" width="18.85546875" customWidth="1"/>
    <col min="5907" max="5907" width="13.140625" customWidth="1"/>
    <col min="5908" max="5908" width="19.85546875" customWidth="1"/>
    <col min="5910" max="5910" width="29.85546875" customWidth="1"/>
    <col min="5911" max="5911" width="17" customWidth="1"/>
    <col min="5912" max="5912" width="13.28515625" customWidth="1"/>
    <col min="5913" max="5913" width="23.85546875" customWidth="1"/>
    <col min="6146" max="6146" width="32.42578125" customWidth="1"/>
    <col min="6147" max="6147" width="36.85546875" customWidth="1"/>
    <col min="6148" max="6148" width="38.28515625" customWidth="1"/>
    <col min="6149" max="6149" width="37.28515625" customWidth="1"/>
    <col min="6150" max="6150" width="19" customWidth="1"/>
    <col min="6151" max="6151" width="12.85546875" customWidth="1"/>
    <col min="6152" max="6152" width="15.28515625" customWidth="1"/>
    <col min="6153" max="6153" width="12.85546875" customWidth="1"/>
    <col min="6154" max="6154" width="15.28515625" customWidth="1"/>
    <col min="6155" max="6155" width="18.85546875" customWidth="1"/>
    <col min="6156" max="6156" width="26.42578125" customWidth="1"/>
    <col min="6157" max="6157" width="18.85546875" customWidth="1"/>
    <col min="6163" max="6163" width="13.140625" customWidth="1"/>
    <col min="6164" max="6164" width="19.85546875" customWidth="1"/>
    <col min="6166" max="6166" width="29.85546875" customWidth="1"/>
    <col min="6167" max="6167" width="17" customWidth="1"/>
    <col min="6168" max="6168" width="13.28515625" customWidth="1"/>
    <col min="6169" max="6169" width="23.85546875" customWidth="1"/>
    <col min="6402" max="6402" width="32.42578125" customWidth="1"/>
    <col min="6403" max="6403" width="36.85546875" customWidth="1"/>
    <col min="6404" max="6404" width="38.28515625" customWidth="1"/>
    <col min="6405" max="6405" width="37.28515625" customWidth="1"/>
    <col min="6406" max="6406" width="19" customWidth="1"/>
    <col min="6407" max="6407" width="12.85546875" customWidth="1"/>
    <col min="6408" max="6408" width="15.28515625" customWidth="1"/>
    <col min="6409" max="6409" width="12.85546875" customWidth="1"/>
    <col min="6410" max="6410" width="15.28515625" customWidth="1"/>
    <col min="6411" max="6411" width="18.85546875" customWidth="1"/>
    <col min="6412" max="6412" width="26.42578125" customWidth="1"/>
    <col min="6413" max="6413" width="18.85546875" customWidth="1"/>
    <col min="6419" max="6419" width="13.140625" customWidth="1"/>
    <col min="6420" max="6420" width="19.85546875" customWidth="1"/>
    <col min="6422" max="6422" width="29.85546875" customWidth="1"/>
    <col min="6423" max="6423" width="17" customWidth="1"/>
    <col min="6424" max="6424" width="13.28515625" customWidth="1"/>
    <col min="6425" max="6425" width="23.85546875" customWidth="1"/>
    <col min="6658" max="6658" width="32.42578125" customWidth="1"/>
    <col min="6659" max="6659" width="36.85546875" customWidth="1"/>
    <col min="6660" max="6660" width="38.28515625" customWidth="1"/>
    <col min="6661" max="6661" width="37.28515625" customWidth="1"/>
    <col min="6662" max="6662" width="19" customWidth="1"/>
    <col min="6663" max="6663" width="12.85546875" customWidth="1"/>
    <col min="6664" max="6664" width="15.28515625" customWidth="1"/>
    <col min="6665" max="6665" width="12.85546875" customWidth="1"/>
    <col min="6666" max="6666" width="15.28515625" customWidth="1"/>
    <col min="6667" max="6667" width="18.85546875" customWidth="1"/>
    <col min="6668" max="6668" width="26.42578125" customWidth="1"/>
    <col min="6669" max="6669" width="18.85546875" customWidth="1"/>
    <col min="6675" max="6675" width="13.140625" customWidth="1"/>
    <col min="6676" max="6676" width="19.85546875" customWidth="1"/>
    <col min="6678" max="6678" width="29.85546875" customWidth="1"/>
    <col min="6679" max="6679" width="17" customWidth="1"/>
    <col min="6680" max="6680" width="13.28515625" customWidth="1"/>
    <col min="6681" max="6681" width="23.85546875" customWidth="1"/>
    <col min="6914" max="6914" width="32.42578125" customWidth="1"/>
    <col min="6915" max="6915" width="36.85546875" customWidth="1"/>
    <col min="6916" max="6916" width="38.28515625" customWidth="1"/>
    <col min="6917" max="6917" width="37.28515625" customWidth="1"/>
    <col min="6918" max="6918" width="19" customWidth="1"/>
    <col min="6919" max="6919" width="12.85546875" customWidth="1"/>
    <col min="6920" max="6920" width="15.28515625" customWidth="1"/>
    <col min="6921" max="6921" width="12.85546875" customWidth="1"/>
    <col min="6922" max="6922" width="15.28515625" customWidth="1"/>
    <col min="6923" max="6923" width="18.85546875" customWidth="1"/>
    <col min="6924" max="6924" width="26.42578125" customWidth="1"/>
    <col min="6925" max="6925" width="18.85546875" customWidth="1"/>
    <col min="6931" max="6931" width="13.140625" customWidth="1"/>
    <col min="6932" max="6932" width="19.85546875" customWidth="1"/>
    <col min="6934" max="6934" width="29.85546875" customWidth="1"/>
    <col min="6935" max="6935" width="17" customWidth="1"/>
    <col min="6936" max="6936" width="13.28515625" customWidth="1"/>
    <col min="6937" max="6937" width="23.85546875" customWidth="1"/>
    <col min="7170" max="7170" width="32.42578125" customWidth="1"/>
    <col min="7171" max="7171" width="36.85546875" customWidth="1"/>
    <col min="7172" max="7172" width="38.28515625" customWidth="1"/>
    <col min="7173" max="7173" width="37.28515625" customWidth="1"/>
    <col min="7174" max="7174" width="19" customWidth="1"/>
    <col min="7175" max="7175" width="12.85546875" customWidth="1"/>
    <col min="7176" max="7176" width="15.28515625" customWidth="1"/>
    <col min="7177" max="7177" width="12.85546875" customWidth="1"/>
    <col min="7178" max="7178" width="15.28515625" customWidth="1"/>
    <col min="7179" max="7179" width="18.85546875" customWidth="1"/>
    <col min="7180" max="7180" width="26.42578125" customWidth="1"/>
    <col min="7181" max="7181" width="18.85546875" customWidth="1"/>
    <col min="7187" max="7187" width="13.140625" customWidth="1"/>
    <col min="7188" max="7188" width="19.85546875" customWidth="1"/>
    <col min="7190" max="7190" width="29.85546875" customWidth="1"/>
    <col min="7191" max="7191" width="17" customWidth="1"/>
    <col min="7192" max="7192" width="13.28515625" customWidth="1"/>
    <col min="7193" max="7193" width="23.85546875" customWidth="1"/>
    <col min="7426" max="7426" width="32.42578125" customWidth="1"/>
    <col min="7427" max="7427" width="36.85546875" customWidth="1"/>
    <col min="7428" max="7428" width="38.28515625" customWidth="1"/>
    <col min="7429" max="7429" width="37.28515625" customWidth="1"/>
    <col min="7430" max="7430" width="19" customWidth="1"/>
    <col min="7431" max="7431" width="12.85546875" customWidth="1"/>
    <col min="7432" max="7432" width="15.28515625" customWidth="1"/>
    <col min="7433" max="7433" width="12.85546875" customWidth="1"/>
    <col min="7434" max="7434" width="15.28515625" customWidth="1"/>
    <col min="7435" max="7435" width="18.85546875" customWidth="1"/>
    <col min="7436" max="7436" width="26.42578125" customWidth="1"/>
    <col min="7437" max="7437" width="18.85546875" customWidth="1"/>
    <col min="7443" max="7443" width="13.140625" customWidth="1"/>
    <col min="7444" max="7444" width="19.85546875" customWidth="1"/>
    <col min="7446" max="7446" width="29.85546875" customWidth="1"/>
    <col min="7447" max="7447" width="17" customWidth="1"/>
    <col min="7448" max="7448" width="13.28515625" customWidth="1"/>
    <col min="7449" max="7449" width="23.85546875" customWidth="1"/>
    <col min="7682" max="7682" width="32.42578125" customWidth="1"/>
    <col min="7683" max="7683" width="36.85546875" customWidth="1"/>
    <col min="7684" max="7684" width="38.28515625" customWidth="1"/>
    <col min="7685" max="7685" width="37.28515625" customWidth="1"/>
    <col min="7686" max="7686" width="19" customWidth="1"/>
    <col min="7687" max="7687" width="12.85546875" customWidth="1"/>
    <col min="7688" max="7688" width="15.28515625" customWidth="1"/>
    <col min="7689" max="7689" width="12.85546875" customWidth="1"/>
    <col min="7690" max="7690" width="15.28515625" customWidth="1"/>
    <col min="7691" max="7691" width="18.85546875" customWidth="1"/>
    <col min="7692" max="7692" width="26.42578125" customWidth="1"/>
    <col min="7693" max="7693" width="18.85546875" customWidth="1"/>
    <col min="7699" max="7699" width="13.140625" customWidth="1"/>
    <col min="7700" max="7700" width="19.85546875" customWidth="1"/>
    <col min="7702" max="7702" width="29.85546875" customWidth="1"/>
    <col min="7703" max="7703" width="17" customWidth="1"/>
    <col min="7704" max="7704" width="13.28515625" customWidth="1"/>
    <col min="7705" max="7705" width="23.85546875" customWidth="1"/>
    <col min="7938" max="7938" width="32.42578125" customWidth="1"/>
    <col min="7939" max="7939" width="36.85546875" customWidth="1"/>
    <col min="7940" max="7940" width="38.28515625" customWidth="1"/>
    <col min="7941" max="7941" width="37.28515625" customWidth="1"/>
    <col min="7942" max="7942" width="19" customWidth="1"/>
    <col min="7943" max="7943" width="12.85546875" customWidth="1"/>
    <col min="7944" max="7944" width="15.28515625" customWidth="1"/>
    <col min="7945" max="7945" width="12.85546875" customWidth="1"/>
    <col min="7946" max="7946" width="15.28515625" customWidth="1"/>
    <col min="7947" max="7947" width="18.85546875" customWidth="1"/>
    <col min="7948" max="7948" width="26.42578125" customWidth="1"/>
    <col min="7949" max="7949" width="18.85546875" customWidth="1"/>
    <col min="7955" max="7955" width="13.140625" customWidth="1"/>
    <col min="7956" max="7956" width="19.85546875" customWidth="1"/>
    <col min="7958" max="7958" width="29.85546875" customWidth="1"/>
    <col min="7959" max="7959" width="17" customWidth="1"/>
    <col min="7960" max="7960" width="13.28515625" customWidth="1"/>
    <col min="7961" max="7961" width="23.85546875" customWidth="1"/>
    <col min="8194" max="8194" width="32.42578125" customWidth="1"/>
    <col min="8195" max="8195" width="36.85546875" customWidth="1"/>
    <col min="8196" max="8196" width="38.28515625" customWidth="1"/>
    <col min="8197" max="8197" width="37.28515625" customWidth="1"/>
    <col min="8198" max="8198" width="19" customWidth="1"/>
    <col min="8199" max="8199" width="12.85546875" customWidth="1"/>
    <col min="8200" max="8200" width="15.28515625" customWidth="1"/>
    <col min="8201" max="8201" width="12.85546875" customWidth="1"/>
    <col min="8202" max="8202" width="15.28515625" customWidth="1"/>
    <col min="8203" max="8203" width="18.85546875" customWidth="1"/>
    <col min="8204" max="8204" width="26.42578125" customWidth="1"/>
    <col min="8205" max="8205" width="18.85546875" customWidth="1"/>
    <col min="8211" max="8211" width="13.140625" customWidth="1"/>
    <col min="8212" max="8212" width="19.85546875" customWidth="1"/>
    <col min="8214" max="8214" width="29.85546875" customWidth="1"/>
    <col min="8215" max="8215" width="17" customWidth="1"/>
    <col min="8216" max="8216" width="13.28515625" customWidth="1"/>
    <col min="8217" max="8217" width="23.85546875" customWidth="1"/>
    <col min="8450" max="8450" width="32.42578125" customWidth="1"/>
    <col min="8451" max="8451" width="36.85546875" customWidth="1"/>
    <col min="8452" max="8452" width="38.28515625" customWidth="1"/>
    <col min="8453" max="8453" width="37.28515625" customWidth="1"/>
    <col min="8454" max="8454" width="19" customWidth="1"/>
    <col min="8455" max="8455" width="12.85546875" customWidth="1"/>
    <col min="8456" max="8456" width="15.28515625" customWidth="1"/>
    <col min="8457" max="8457" width="12.85546875" customWidth="1"/>
    <col min="8458" max="8458" width="15.28515625" customWidth="1"/>
    <col min="8459" max="8459" width="18.85546875" customWidth="1"/>
    <col min="8460" max="8460" width="26.42578125" customWidth="1"/>
    <col min="8461" max="8461" width="18.85546875" customWidth="1"/>
    <col min="8467" max="8467" width="13.140625" customWidth="1"/>
    <col min="8468" max="8468" width="19.85546875" customWidth="1"/>
    <col min="8470" max="8470" width="29.85546875" customWidth="1"/>
    <col min="8471" max="8471" width="17" customWidth="1"/>
    <col min="8472" max="8472" width="13.28515625" customWidth="1"/>
    <col min="8473" max="8473" width="23.85546875" customWidth="1"/>
    <col min="8706" max="8706" width="32.42578125" customWidth="1"/>
    <col min="8707" max="8707" width="36.85546875" customWidth="1"/>
    <col min="8708" max="8708" width="38.28515625" customWidth="1"/>
    <col min="8709" max="8709" width="37.28515625" customWidth="1"/>
    <col min="8710" max="8710" width="19" customWidth="1"/>
    <col min="8711" max="8711" width="12.85546875" customWidth="1"/>
    <col min="8712" max="8712" width="15.28515625" customWidth="1"/>
    <col min="8713" max="8713" width="12.85546875" customWidth="1"/>
    <col min="8714" max="8714" width="15.28515625" customWidth="1"/>
    <col min="8715" max="8715" width="18.85546875" customWidth="1"/>
    <col min="8716" max="8716" width="26.42578125" customWidth="1"/>
    <col min="8717" max="8717" width="18.85546875" customWidth="1"/>
    <col min="8723" max="8723" width="13.140625" customWidth="1"/>
    <col min="8724" max="8724" width="19.85546875" customWidth="1"/>
    <col min="8726" max="8726" width="29.85546875" customWidth="1"/>
    <col min="8727" max="8727" width="17" customWidth="1"/>
    <col min="8728" max="8728" width="13.28515625" customWidth="1"/>
    <col min="8729" max="8729" width="23.85546875" customWidth="1"/>
    <col min="8962" max="8962" width="32.42578125" customWidth="1"/>
    <col min="8963" max="8963" width="36.85546875" customWidth="1"/>
    <col min="8964" max="8964" width="38.28515625" customWidth="1"/>
    <col min="8965" max="8965" width="37.28515625" customWidth="1"/>
    <col min="8966" max="8966" width="19" customWidth="1"/>
    <col min="8967" max="8967" width="12.85546875" customWidth="1"/>
    <col min="8968" max="8968" width="15.28515625" customWidth="1"/>
    <col min="8969" max="8969" width="12.85546875" customWidth="1"/>
    <col min="8970" max="8970" width="15.28515625" customWidth="1"/>
    <col min="8971" max="8971" width="18.85546875" customWidth="1"/>
    <col min="8972" max="8972" width="26.42578125" customWidth="1"/>
    <col min="8973" max="8973" width="18.85546875" customWidth="1"/>
    <col min="8979" max="8979" width="13.140625" customWidth="1"/>
    <col min="8980" max="8980" width="19.85546875" customWidth="1"/>
    <col min="8982" max="8982" width="29.85546875" customWidth="1"/>
    <col min="8983" max="8983" width="17" customWidth="1"/>
    <col min="8984" max="8984" width="13.28515625" customWidth="1"/>
    <col min="8985" max="8985" width="23.85546875" customWidth="1"/>
    <col min="9218" max="9218" width="32.42578125" customWidth="1"/>
    <col min="9219" max="9219" width="36.85546875" customWidth="1"/>
    <col min="9220" max="9220" width="38.28515625" customWidth="1"/>
    <col min="9221" max="9221" width="37.28515625" customWidth="1"/>
    <col min="9222" max="9222" width="19" customWidth="1"/>
    <col min="9223" max="9223" width="12.85546875" customWidth="1"/>
    <col min="9224" max="9224" width="15.28515625" customWidth="1"/>
    <col min="9225" max="9225" width="12.85546875" customWidth="1"/>
    <col min="9226" max="9226" width="15.28515625" customWidth="1"/>
    <col min="9227" max="9227" width="18.85546875" customWidth="1"/>
    <col min="9228" max="9228" width="26.42578125" customWidth="1"/>
    <col min="9229" max="9229" width="18.85546875" customWidth="1"/>
    <col min="9235" max="9235" width="13.140625" customWidth="1"/>
    <col min="9236" max="9236" width="19.85546875" customWidth="1"/>
    <col min="9238" max="9238" width="29.85546875" customWidth="1"/>
    <col min="9239" max="9239" width="17" customWidth="1"/>
    <col min="9240" max="9240" width="13.28515625" customWidth="1"/>
    <col min="9241" max="9241" width="23.85546875" customWidth="1"/>
    <col min="9474" max="9474" width="32.42578125" customWidth="1"/>
    <col min="9475" max="9475" width="36.85546875" customWidth="1"/>
    <col min="9476" max="9476" width="38.28515625" customWidth="1"/>
    <col min="9477" max="9477" width="37.28515625" customWidth="1"/>
    <col min="9478" max="9478" width="19" customWidth="1"/>
    <col min="9479" max="9479" width="12.85546875" customWidth="1"/>
    <col min="9480" max="9480" width="15.28515625" customWidth="1"/>
    <col min="9481" max="9481" width="12.85546875" customWidth="1"/>
    <col min="9482" max="9482" width="15.28515625" customWidth="1"/>
    <col min="9483" max="9483" width="18.85546875" customWidth="1"/>
    <col min="9484" max="9484" width="26.42578125" customWidth="1"/>
    <col min="9485" max="9485" width="18.85546875" customWidth="1"/>
    <col min="9491" max="9491" width="13.140625" customWidth="1"/>
    <col min="9492" max="9492" width="19.85546875" customWidth="1"/>
    <col min="9494" max="9494" width="29.85546875" customWidth="1"/>
    <col min="9495" max="9495" width="17" customWidth="1"/>
    <col min="9496" max="9496" width="13.28515625" customWidth="1"/>
    <col min="9497" max="9497" width="23.85546875" customWidth="1"/>
    <col min="9730" max="9730" width="32.42578125" customWidth="1"/>
    <col min="9731" max="9731" width="36.85546875" customWidth="1"/>
    <col min="9732" max="9732" width="38.28515625" customWidth="1"/>
    <col min="9733" max="9733" width="37.28515625" customWidth="1"/>
    <col min="9734" max="9734" width="19" customWidth="1"/>
    <col min="9735" max="9735" width="12.85546875" customWidth="1"/>
    <col min="9736" max="9736" width="15.28515625" customWidth="1"/>
    <col min="9737" max="9737" width="12.85546875" customWidth="1"/>
    <col min="9738" max="9738" width="15.28515625" customWidth="1"/>
    <col min="9739" max="9739" width="18.85546875" customWidth="1"/>
    <col min="9740" max="9740" width="26.42578125" customWidth="1"/>
    <col min="9741" max="9741" width="18.85546875" customWidth="1"/>
    <col min="9747" max="9747" width="13.140625" customWidth="1"/>
    <col min="9748" max="9748" width="19.85546875" customWidth="1"/>
    <col min="9750" max="9750" width="29.85546875" customWidth="1"/>
    <col min="9751" max="9751" width="17" customWidth="1"/>
    <col min="9752" max="9752" width="13.28515625" customWidth="1"/>
    <col min="9753" max="9753" width="23.85546875" customWidth="1"/>
    <col min="9986" max="9986" width="32.42578125" customWidth="1"/>
    <col min="9987" max="9987" width="36.85546875" customWidth="1"/>
    <col min="9988" max="9988" width="38.28515625" customWidth="1"/>
    <col min="9989" max="9989" width="37.28515625" customWidth="1"/>
    <col min="9990" max="9990" width="19" customWidth="1"/>
    <col min="9991" max="9991" width="12.85546875" customWidth="1"/>
    <col min="9992" max="9992" width="15.28515625" customWidth="1"/>
    <col min="9993" max="9993" width="12.85546875" customWidth="1"/>
    <col min="9994" max="9994" width="15.28515625" customWidth="1"/>
    <col min="9995" max="9995" width="18.85546875" customWidth="1"/>
    <col min="9996" max="9996" width="26.42578125" customWidth="1"/>
    <col min="9997" max="9997" width="18.85546875" customWidth="1"/>
    <col min="10003" max="10003" width="13.140625" customWidth="1"/>
    <col min="10004" max="10004" width="19.85546875" customWidth="1"/>
    <col min="10006" max="10006" width="29.85546875" customWidth="1"/>
    <col min="10007" max="10007" width="17" customWidth="1"/>
    <col min="10008" max="10008" width="13.28515625" customWidth="1"/>
    <col min="10009" max="10009" width="23.85546875" customWidth="1"/>
    <col min="10242" max="10242" width="32.42578125" customWidth="1"/>
    <col min="10243" max="10243" width="36.85546875" customWidth="1"/>
    <col min="10244" max="10244" width="38.28515625" customWidth="1"/>
    <col min="10245" max="10245" width="37.28515625" customWidth="1"/>
    <col min="10246" max="10246" width="19" customWidth="1"/>
    <col min="10247" max="10247" width="12.85546875" customWidth="1"/>
    <col min="10248" max="10248" width="15.28515625" customWidth="1"/>
    <col min="10249" max="10249" width="12.85546875" customWidth="1"/>
    <col min="10250" max="10250" width="15.28515625" customWidth="1"/>
    <col min="10251" max="10251" width="18.85546875" customWidth="1"/>
    <col min="10252" max="10252" width="26.42578125" customWidth="1"/>
    <col min="10253" max="10253" width="18.85546875" customWidth="1"/>
    <col min="10259" max="10259" width="13.140625" customWidth="1"/>
    <col min="10260" max="10260" width="19.85546875" customWidth="1"/>
    <col min="10262" max="10262" width="29.85546875" customWidth="1"/>
    <col min="10263" max="10263" width="17" customWidth="1"/>
    <col min="10264" max="10264" width="13.28515625" customWidth="1"/>
    <col min="10265" max="10265" width="23.85546875" customWidth="1"/>
    <col min="10498" max="10498" width="32.42578125" customWidth="1"/>
    <col min="10499" max="10499" width="36.85546875" customWidth="1"/>
    <col min="10500" max="10500" width="38.28515625" customWidth="1"/>
    <col min="10501" max="10501" width="37.28515625" customWidth="1"/>
    <col min="10502" max="10502" width="19" customWidth="1"/>
    <col min="10503" max="10503" width="12.85546875" customWidth="1"/>
    <col min="10504" max="10504" width="15.28515625" customWidth="1"/>
    <col min="10505" max="10505" width="12.85546875" customWidth="1"/>
    <col min="10506" max="10506" width="15.28515625" customWidth="1"/>
    <col min="10507" max="10507" width="18.85546875" customWidth="1"/>
    <col min="10508" max="10508" width="26.42578125" customWidth="1"/>
    <col min="10509" max="10509" width="18.85546875" customWidth="1"/>
    <col min="10515" max="10515" width="13.140625" customWidth="1"/>
    <col min="10516" max="10516" width="19.85546875" customWidth="1"/>
    <col min="10518" max="10518" width="29.85546875" customWidth="1"/>
    <col min="10519" max="10519" width="17" customWidth="1"/>
    <col min="10520" max="10520" width="13.28515625" customWidth="1"/>
    <col min="10521" max="10521" width="23.85546875" customWidth="1"/>
    <col min="10754" max="10754" width="32.42578125" customWidth="1"/>
    <col min="10755" max="10755" width="36.85546875" customWidth="1"/>
    <col min="10756" max="10756" width="38.28515625" customWidth="1"/>
    <col min="10757" max="10757" width="37.28515625" customWidth="1"/>
    <col min="10758" max="10758" width="19" customWidth="1"/>
    <col min="10759" max="10759" width="12.85546875" customWidth="1"/>
    <col min="10760" max="10760" width="15.28515625" customWidth="1"/>
    <col min="10761" max="10761" width="12.85546875" customWidth="1"/>
    <col min="10762" max="10762" width="15.28515625" customWidth="1"/>
    <col min="10763" max="10763" width="18.85546875" customWidth="1"/>
    <col min="10764" max="10764" width="26.42578125" customWidth="1"/>
    <col min="10765" max="10765" width="18.85546875" customWidth="1"/>
    <col min="10771" max="10771" width="13.140625" customWidth="1"/>
    <col min="10772" max="10772" width="19.85546875" customWidth="1"/>
    <col min="10774" max="10774" width="29.85546875" customWidth="1"/>
    <col min="10775" max="10775" width="17" customWidth="1"/>
    <col min="10776" max="10776" width="13.28515625" customWidth="1"/>
    <col min="10777" max="10777" width="23.85546875" customWidth="1"/>
    <col min="11010" max="11010" width="32.42578125" customWidth="1"/>
    <col min="11011" max="11011" width="36.85546875" customWidth="1"/>
    <col min="11012" max="11012" width="38.28515625" customWidth="1"/>
    <col min="11013" max="11013" width="37.28515625" customWidth="1"/>
    <col min="11014" max="11014" width="19" customWidth="1"/>
    <col min="11015" max="11015" width="12.85546875" customWidth="1"/>
    <col min="11016" max="11016" width="15.28515625" customWidth="1"/>
    <col min="11017" max="11017" width="12.85546875" customWidth="1"/>
    <col min="11018" max="11018" width="15.28515625" customWidth="1"/>
    <col min="11019" max="11019" width="18.85546875" customWidth="1"/>
    <col min="11020" max="11020" width="26.42578125" customWidth="1"/>
    <col min="11021" max="11021" width="18.85546875" customWidth="1"/>
    <col min="11027" max="11027" width="13.140625" customWidth="1"/>
    <col min="11028" max="11028" width="19.85546875" customWidth="1"/>
    <col min="11030" max="11030" width="29.85546875" customWidth="1"/>
    <col min="11031" max="11031" width="17" customWidth="1"/>
    <col min="11032" max="11032" width="13.28515625" customWidth="1"/>
    <col min="11033" max="11033" width="23.85546875" customWidth="1"/>
    <col min="11266" max="11266" width="32.42578125" customWidth="1"/>
    <col min="11267" max="11267" width="36.85546875" customWidth="1"/>
    <col min="11268" max="11268" width="38.28515625" customWidth="1"/>
    <col min="11269" max="11269" width="37.28515625" customWidth="1"/>
    <col min="11270" max="11270" width="19" customWidth="1"/>
    <col min="11271" max="11271" width="12.85546875" customWidth="1"/>
    <col min="11272" max="11272" width="15.28515625" customWidth="1"/>
    <col min="11273" max="11273" width="12.85546875" customWidth="1"/>
    <col min="11274" max="11274" width="15.28515625" customWidth="1"/>
    <col min="11275" max="11275" width="18.85546875" customWidth="1"/>
    <col min="11276" max="11276" width="26.42578125" customWidth="1"/>
    <col min="11277" max="11277" width="18.85546875" customWidth="1"/>
    <col min="11283" max="11283" width="13.140625" customWidth="1"/>
    <col min="11284" max="11284" width="19.85546875" customWidth="1"/>
    <col min="11286" max="11286" width="29.85546875" customWidth="1"/>
    <col min="11287" max="11287" width="17" customWidth="1"/>
    <col min="11288" max="11288" width="13.28515625" customWidth="1"/>
    <col min="11289" max="11289" width="23.85546875" customWidth="1"/>
    <col min="11522" max="11522" width="32.42578125" customWidth="1"/>
    <col min="11523" max="11523" width="36.85546875" customWidth="1"/>
    <col min="11524" max="11524" width="38.28515625" customWidth="1"/>
    <col min="11525" max="11525" width="37.28515625" customWidth="1"/>
    <col min="11526" max="11526" width="19" customWidth="1"/>
    <col min="11527" max="11527" width="12.85546875" customWidth="1"/>
    <col min="11528" max="11528" width="15.28515625" customWidth="1"/>
    <col min="11529" max="11529" width="12.85546875" customWidth="1"/>
    <col min="11530" max="11530" width="15.28515625" customWidth="1"/>
    <col min="11531" max="11531" width="18.85546875" customWidth="1"/>
    <col min="11532" max="11532" width="26.42578125" customWidth="1"/>
    <col min="11533" max="11533" width="18.85546875" customWidth="1"/>
    <col min="11539" max="11539" width="13.140625" customWidth="1"/>
    <col min="11540" max="11540" width="19.85546875" customWidth="1"/>
    <col min="11542" max="11542" width="29.85546875" customWidth="1"/>
    <col min="11543" max="11543" width="17" customWidth="1"/>
    <col min="11544" max="11544" width="13.28515625" customWidth="1"/>
    <col min="11545" max="11545" width="23.85546875" customWidth="1"/>
    <col min="11778" max="11778" width="32.42578125" customWidth="1"/>
    <col min="11779" max="11779" width="36.85546875" customWidth="1"/>
    <col min="11780" max="11780" width="38.28515625" customWidth="1"/>
    <col min="11781" max="11781" width="37.28515625" customWidth="1"/>
    <col min="11782" max="11782" width="19" customWidth="1"/>
    <col min="11783" max="11783" width="12.85546875" customWidth="1"/>
    <col min="11784" max="11784" width="15.28515625" customWidth="1"/>
    <col min="11785" max="11785" width="12.85546875" customWidth="1"/>
    <col min="11786" max="11786" width="15.28515625" customWidth="1"/>
    <col min="11787" max="11787" width="18.85546875" customWidth="1"/>
    <col min="11788" max="11788" width="26.42578125" customWidth="1"/>
    <col min="11789" max="11789" width="18.85546875" customWidth="1"/>
    <col min="11795" max="11795" width="13.140625" customWidth="1"/>
    <col min="11796" max="11796" width="19.85546875" customWidth="1"/>
    <col min="11798" max="11798" width="29.85546875" customWidth="1"/>
    <col min="11799" max="11799" width="17" customWidth="1"/>
    <col min="11800" max="11800" width="13.28515625" customWidth="1"/>
    <col min="11801" max="11801" width="23.85546875" customWidth="1"/>
    <col min="12034" max="12034" width="32.42578125" customWidth="1"/>
    <col min="12035" max="12035" width="36.85546875" customWidth="1"/>
    <col min="12036" max="12036" width="38.28515625" customWidth="1"/>
    <col min="12037" max="12037" width="37.28515625" customWidth="1"/>
    <col min="12038" max="12038" width="19" customWidth="1"/>
    <col min="12039" max="12039" width="12.85546875" customWidth="1"/>
    <col min="12040" max="12040" width="15.28515625" customWidth="1"/>
    <col min="12041" max="12041" width="12.85546875" customWidth="1"/>
    <col min="12042" max="12042" width="15.28515625" customWidth="1"/>
    <col min="12043" max="12043" width="18.85546875" customWidth="1"/>
    <col min="12044" max="12044" width="26.42578125" customWidth="1"/>
    <col min="12045" max="12045" width="18.85546875" customWidth="1"/>
    <col min="12051" max="12051" width="13.140625" customWidth="1"/>
    <col min="12052" max="12052" width="19.85546875" customWidth="1"/>
    <col min="12054" max="12054" width="29.85546875" customWidth="1"/>
    <col min="12055" max="12055" width="17" customWidth="1"/>
    <col min="12056" max="12056" width="13.28515625" customWidth="1"/>
    <col min="12057" max="12057" width="23.85546875" customWidth="1"/>
    <col min="12290" max="12290" width="32.42578125" customWidth="1"/>
    <col min="12291" max="12291" width="36.85546875" customWidth="1"/>
    <col min="12292" max="12292" width="38.28515625" customWidth="1"/>
    <col min="12293" max="12293" width="37.28515625" customWidth="1"/>
    <col min="12294" max="12294" width="19" customWidth="1"/>
    <col min="12295" max="12295" width="12.85546875" customWidth="1"/>
    <col min="12296" max="12296" width="15.28515625" customWidth="1"/>
    <col min="12297" max="12297" width="12.85546875" customWidth="1"/>
    <col min="12298" max="12298" width="15.28515625" customWidth="1"/>
    <col min="12299" max="12299" width="18.85546875" customWidth="1"/>
    <col min="12300" max="12300" width="26.42578125" customWidth="1"/>
    <col min="12301" max="12301" width="18.85546875" customWidth="1"/>
    <col min="12307" max="12307" width="13.140625" customWidth="1"/>
    <col min="12308" max="12308" width="19.85546875" customWidth="1"/>
    <col min="12310" max="12310" width="29.85546875" customWidth="1"/>
    <col min="12311" max="12311" width="17" customWidth="1"/>
    <col min="12312" max="12312" width="13.28515625" customWidth="1"/>
    <col min="12313" max="12313" width="23.85546875" customWidth="1"/>
    <col min="12546" max="12546" width="32.42578125" customWidth="1"/>
    <col min="12547" max="12547" width="36.85546875" customWidth="1"/>
    <col min="12548" max="12548" width="38.28515625" customWidth="1"/>
    <col min="12549" max="12549" width="37.28515625" customWidth="1"/>
    <col min="12550" max="12550" width="19" customWidth="1"/>
    <col min="12551" max="12551" width="12.85546875" customWidth="1"/>
    <col min="12552" max="12552" width="15.28515625" customWidth="1"/>
    <col min="12553" max="12553" width="12.85546875" customWidth="1"/>
    <col min="12554" max="12554" width="15.28515625" customWidth="1"/>
    <col min="12555" max="12555" width="18.85546875" customWidth="1"/>
    <col min="12556" max="12556" width="26.42578125" customWidth="1"/>
    <col min="12557" max="12557" width="18.85546875" customWidth="1"/>
    <col min="12563" max="12563" width="13.140625" customWidth="1"/>
    <col min="12564" max="12564" width="19.85546875" customWidth="1"/>
    <col min="12566" max="12566" width="29.85546875" customWidth="1"/>
    <col min="12567" max="12567" width="17" customWidth="1"/>
    <col min="12568" max="12568" width="13.28515625" customWidth="1"/>
    <col min="12569" max="12569" width="23.85546875" customWidth="1"/>
    <col min="12802" max="12802" width="32.42578125" customWidth="1"/>
    <col min="12803" max="12803" width="36.85546875" customWidth="1"/>
    <col min="12804" max="12804" width="38.28515625" customWidth="1"/>
    <col min="12805" max="12805" width="37.28515625" customWidth="1"/>
    <col min="12806" max="12806" width="19" customWidth="1"/>
    <col min="12807" max="12807" width="12.85546875" customWidth="1"/>
    <col min="12808" max="12808" width="15.28515625" customWidth="1"/>
    <col min="12809" max="12809" width="12.85546875" customWidth="1"/>
    <col min="12810" max="12810" width="15.28515625" customWidth="1"/>
    <col min="12811" max="12811" width="18.85546875" customWidth="1"/>
    <col min="12812" max="12812" width="26.42578125" customWidth="1"/>
    <col min="12813" max="12813" width="18.85546875" customWidth="1"/>
    <col min="12819" max="12819" width="13.140625" customWidth="1"/>
    <col min="12820" max="12820" width="19.85546875" customWidth="1"/>
    <col min="12822" max="12822" width="29.85546875" customWidth="1"/>
    <col min="12823" max="12823" width="17" customWidth="1"/>
    <col min="12824" max="12824" width="13.28515625" customWidth="1"/>
    <col min="12825" max="12825" width="23.85546875" customWidth="1"/>
    <col min="13058" max="13058" width="32.42578125" customWidth="1"/>
    <col min="13059" max="13059" width="36.85546875" customWidth="1"/>
    <col min="13060" max="13060" width="38.28515625" customWidth="1"/>
    <col min="13061" max="13061" width="37.28515625" customWidth="1"/>
    <col min="13062" max="13062" width="19" customWidth="1"/>
    <col min="13063" max="13063" width="12.85546875" customWidth="1"/>
    <col min="13064" max="13064" width="15.28515625" customWidth="1"/>
    <col min="13065" max="13065" width="12.85546875" customWidth="1"/>
    <col min="13066" max="13066" width="15.28515625" customWidth="1"/>
    <col min="13067" max="13067" width="18.85546875" customWidth="1"/>
    <col min="13068" max="13068" width="26.42578125" customWidth="1"/>
    <col min="13069" max="13069" width="18.85546875" customWidth="1"/>
    <col min="13075" max="13075" width="13.140625" customWidth="1"/>
    <col min="13076" max="13076" width="19.85546875" customWidth="1"/>
    <col min="13078" max="13078" width="29.85546875" customWidth="1"/>
    <col min="13079" max="13079" width="17" customWidth="1"/>
    <col min="13080" max="13080" width="13.28515625" customWidth="1"/>
    <col min="13081" max="13081" width="23.85546875" customWidth="1"/>
    <col min="13314" max="13314" width="32.42578125" customWidth="1"/>
    <col min="13315" max="13315" width="36.85546875" customWidth="1"/>
    <col min="13316" max="13316" width="38.28515625" customWidth="1"/>
    <col min="13317" max="13317" width="37.28515625" customWidth="1"/>
    <col min="13318" max="13318" width="19" customWidth="1"/>
    <col min="13319" max="13319" width="12.85546875" customWidth="1"/>
    <col min="13320" max="13320" width="15.28515625" customWidth="1"/>
    <col min="13321" max="13321" width="12.85546875" customWidth="1"/>
    <col min="13322" max="13322" width="15.28515625" customWidth="1"/>
    <col min="13323" max="13323" width="18.85546875" customWidth="1"/>
    <col min="13324" max="13324" width="26.42578125" customWidth="1"/>
    <col min="13325" max="13325" width="18.85546875" customWidth="1"/>
    <col min="13331" max="13331" width="13.140625" customWidth="1"/>
    <col min="13332" max="13332" width="19.85546875" customWidth="1"/>
    <col min="13334" max="13334" width="29.85546875" customWidth="1"/>
    <col min="13335" max="13335" width="17" customWidth="1"/>
    <col min="13336" max="13336" width="13.28515625" customWidth="1"/>
    <col min="13337" max="13337" width="23.85546875" customWidth="1"/>
    <col min="13570" max="13570" width="32.42578125" customWidth="1"/>
    <col min="13571" max="13571" width="36.85546875" customWidth="1"/>
    <col min="13572" max="13572" width="38.28515625" customWidth="1"/>
    <col min="13573" max="13573" width="37.28515625" customWidth="1"/>
    <col min="13574" max="13574" width="19" customWidth="1"/>
    <col min="13575" max="13575" width="12.85546875" customWidth="1"/>
    <col min="13576" max="13576" width="15.28515625" customWidth="1"/>
    <col min="13577" max="13577" width="12.85546875" customWidth="1"/>
    <col min="13578" max="13578" width="15.28515625" customWidth="1"/>
    <col min="13579" max="13579" width="18.85546875" customWidth="1"/>
    <col min="13580" max="13580" width="26.42578125" customWidth="1"/>
    <col min="13581" max="13581" width="18.85546875" customWidth="1"/>
    <col min="13587" max="13587" width="13.140625" customWidth="1"/>
    <col min="13588" max="13588" width="19.85546875" customWidth="1"/>
    <col min="13590" max="13590" width="29.85546875" customWidth="1"/>
    <col min="13591" max="13591" width="17" customWidth="1"/>
    <col min="13592" max="13592" width="13.28515625" customWidth="1"/>
    <col min="13593" max="13593" width="23.85546875" customWidth="1"/>
    <col min="13826" max="13826" width="32.42578125" customWidth="1"/>
    <col min="13827" max="13827" width="36.85546875" customWidth="1"/>
    <col min="13828" max="13828" width="38.28515625" customWidth="1"/>
    <col min="13829" max="13829" width="37.28515625" customWidth="1"/>
    <col min="13830" max="13830" width="19" customWidth="1"/>
    <col min="13831" max="13831" width="12.85546875" customWidth="1"/>
    <col min="13832" max="13832" width="15.28515625" customWidth="1"/>
    <col min="13833" max="13833" width="12.85546875" customWidth="1"/>
    <col min="13834" max="13834" width="15.28515625" customWidth="1"/>
    <col min="13835" max="13835" width="18.85546875" customWidth="1"/>
    <col min="13836" max="13836" width="26.42578125" customWidth="1"/>
    <col min="13837" max="13837" width="18.85546875" customWidth="1"/>
    <col min="13843" max="13843" width="13.140625" customWidth="1"/>
    <col min="13844" max="13844" width="19.85546875" customWidth="1"/>
    <col min="13846" max="13846" width="29.85546875" customWidth="1"/>
    <col min="13847" max="13847" width="17" customWidth="1"/>
    <col min="13848" max="13848" width="13.28515625" customWidth="1"/>
    <col min="13849" max="13849" width="23.85546875" customWidth="1"/>
    <col min="14082" max="14082" width="32.42578125" customWidth="1"/>
    <col min="14083" max="14083" width="36.85546875" customWidth="1"/>
    <col min="14084" max="14084" width="38.28515625" customWidth="1"/>
    <col min="14085" max="14085" width="37.28515625" customWidth="1"/>
    <col min="14086" max="14086" width="19" customWidth="1"/>
    <col min="14087" max="14087" width="12.85546875" customWidth="1"/>
    <col min="14088" max="14088" width="15.28515625" customWidth="1"/>
    <col min="14089" max="14089" width="12.85546875" customWidth="1"/>
    <col min="14090" max="14090" width="15.28515625" customWidth="1"/>
    <col min="14091" max="14091" width="18.85546875" customWidth="1"/>
    <col min="14092" max="14092" width="26.42578125" customWidth="1"/>
    <col min="14093" max="14093" width="18.85546875" customWidth="1"/>
    <col min="14099" max="14099" width="13.140625" customWidth="1"/>
    <col min="14100" max="14100" width="19.85546875" customWidth="1"/>
    <col min="14102" max="14102" width="29.85546875" customWidth="1"/>
    <col min="14103" max="14103" width="17" customWidth="1"/>
    <col min="14104" max="14104" width="13.28515625" customWidth="1"/>
    <col min="14105" max="14105" width="23.85546875" customWidth="1"/>
    <col min="14338" max="14338" width="32.42578125" customWidth="1"/>
    <col min="14339" max="14339" width="36.85546875" customWidth="1"/>
    <col min="14340" max="14340" width="38.28515625" customWidth="1"/>
    <col min="14341" max="14341" width="37.28515625" customWidth="1"/>
    <col min="14342" max="14342" width="19" customWidth="1"/>
    <col min="14343" max="14343" width="12.85546875" customWidth="1"/>
    <col min="14344" max="14344" width="15.28515625" customWidth="1"/>
    <col min="14345" max="14345" width="12.85546875" customWidth="1"/>
    <col min="14346" max="14346" width="15.28515625" customWidth="1"/>
    <col min="14347" max="14347" width="18.85546875" customWidth="1"/>
    <col min="14348" max="14348" width="26.42578125" customWidth="1"/>
    <col min="14349" max="14349" width="18.85546875" customWidth="1"/>
    <col min="14355" max="14355" width="13.140625" customWidth="1"/>
    <col min="14356" max="14356" width="19.85546875" customWidth="1"/>
    <col min="14358" max="14358" width="29.85546875" customWidth="1"/>
    <col min="14359" max="14359" width="17" customWidth="1"/>
    <col min="14360" max="14360" width="13.28515625" customWidth="1"/>
    <col min="14361" max="14361" width="23.85546875" customWidth="1"/>
    <col min="14594" max="14594" width="32.42578125" customWidth="1"/>
    <col min="14595" max="14595" width="36.85546875" customWidth="1"/>
    <col min="14596" max="14596" width="38.28515625" customWidth="1"/>
    <col min="14597" max="14597" width="37.28515625" customWidth="1"/>
    <col min="14598" max="14598" width="19" customWidth="1"/>
    <col min="14599" max="14599" width="12.85546875" customWidth="1"/>
    <col min="14600" max="14600" width="15.28515625" customWidth="1"/>
    <col min="14601" max="14601" width="12.85546875" customWidth="1"/>
    <col min="14602" max="14602" width="15.28515625" customWidth="1"/>
    <col min="14603" max="14603" width="18.85546875" customWidth="1"/>
    <col min="14604" max="14604" width="26.42578125" customWidth="1"/>
    <col min="14605" max="14605" width="18.85546875" customWidth="1"/>
    <col min="14611" max="14611" width="13.140625" customWidth="1"/>
    <col min="14612" max="14612" width="19.85546875" customWidth="1"/>
    <col min="14614" max="14614" width="29.85546875" customWidth="1"/>
    <col min="14615" max="14615" width="17" customWidth="1"/>
    <col min="14616" max="14616" width="13.28515625" customWidth="1"/>
    <col min="14617" max="14617" width="23.85546875" customWidth="1"/>
    <col min="14850" max="14850" width="32.42578125" customWidth="1"/>
    <col min="14851" max="14851" width="36.85546875" customWidth="1"/>
    <col min="14852" max="14852" width="38.28515625" customWidth="1"/>
    <col min="14853" max="14853" width="37.28515625" customWidth="1"/>
    <col min="14854" max="14854" width="19" customWidth="1"/>
    <col min="14855" max="14855" width="12.85546875" customWidth="1"/>
    <col min="14856" max="14856" width="15.28515625" customWidth="1"/>
    <col min="14857" max="14857" width="12.85546875" customWidth="1"/>
    <col min="14858" max="14858" width="15.28515625" customWidth="1"/>
    <col min="14859" max="14859" width="18.85546875" customWidth="1"/>
    <col min="14860" max="14860" width="26.42578125" customWidth="1"/>
    <col min="14861" max="14861" width="18.85546875" customWidth="1"/>
    <col min="14867" max="14867" width="13.140625" customWidth="1"/>
    <col min="14868" max="14868" width="19.85546875" customWidth="1"/>
    <col min="14870" max="14870" width="29.85546875" customWidth="1"/>
    <col min="14871" max="14871" width="17" customWidth="1"/>
    <col min="14872" max="14872" width="13.28515625" customWidth="1"/>
    <col min="14873" max="14873" width="23.85546875" customWidth="1"/>
    <col min="15106" max="15106" width="32.42578125" customWidth="1"/>
    <col min="15107" max="15107" width="36.85546875" customWidth="1"/>
    <col min="15108" max="15108" width="38.28515625" customWidth="1"/>
    <col min="15109" max="15109" width="37.28515625" customWidth="1"/>
    <col min="15110" max="15110" width="19" customWidth="1"/>
    <col min="15111" max="15111" width="12.85546875" customWidth="1"/>
    <col min="15112" max="15112" width="15.28515625" customWidth="1"/>
    <col min="15113" max="15113" width="12.85546875" customWidth="1"/>
    <col min="15114" max="15114" width="15.28515625" customWidth="1"/>
    <col min="15115" max="15115" width="18.85546875" customWidth="1"/>
    <col min="15116" max="15116" width="26.42578125" customWidth="1"/>
    <col min="15117" max="15117" width="18.85546875" customWidth="1"/>
    <col min="15123" max="15123" width="13.140625" customWidth="1"/>
    <col min="15124" max="15124" width="19.85546875" customWidth="1"/>
    <col min="15126" max="15126" width="29.85546875" customWidth="1"/>
    <col min="15127" max="15127" width="17" customWidth="1"/>
    <col min="15128" max="15128" width="13.28515625" customWidth="1"/>
    <col min="15129" max="15129" width="23.85546875" customWidth="1"/>
    <col min="15362" max="15362" width="32.42578125" customWidth="1"/>
    <col min="15363" max="15363" width="36.85546875" customWidth="1"/>
    <col min="15364" max="15364" width="38.28515625" customWidth="1"/>
    <col min="15365" max="15365" width="37.28515625" customWidth="1"/>
    <col min="15366" max="15366" width="19" customWidth="1"/>
    <col min="15367" max="15367" width="12.85546875" customWidth="1"/>
    <col min="15368" max="15368" width="15.28515625" customWidth="1"/>
    <col min="15369" max="15369" width="12.85546875" customWidth="1"/>
    <col min="15370" max="15370" width="15.28515625" customWidth="1"/>
    <col min="15371" max="15371" width="18.85546875" customWidth="1"/>
    <col min="15372" max="15372" width="26.42578125" customWidth="1"/>
    <col min="15373" max="15373" width="18.85546875" customWidth="1"/>
    <col min="15379" max="15379" width="13.140625" customWidth="1"/>
    <col min="15380" max="15380" width="19.85546875" customWidth="1"/>
    <col min="15382" max="15382" width="29.85546875" customWidth="1"/>
    <col min="15383" max="15383" width="17" customWidth="1"/>
    <col min="15384" max="15384" width="13.28515625" customWidth="1"/>
    <col min="15385" max="15385" width="23.85546875" customWidth="1"/>
    <col min="15618" max="15618" width="32.42578125" customWidth="1"/>
    <col min="15619" max="15619" width="36.85546875" customWidth="1"/>
    <col min="15620" max="15620" width="38.28515625" customWidth="1"/>
    <col min="15621" max="15621" width="37.28515625" customWidth="1"/>
    <col min="15622" max="15622" width="19" customWidth="1"/>
    <col min="15623" max="15623" width="12.85546875" customWidth="1"/>
    <col min="15624" max="15624" width="15.28515625" customWidth="1"/>
    <col min="15625" max="15625" width="12.85546875" customWidth="1"/>
    <col min="15626" max="15626" width="15.28515625" customWidth="1"/>
    <col min="15627" max="15627" width="18.85546875" customWidth="1"/>
    <col min="15628" max="15628" width="26.42578125" customWidth="1"/>
    <col min="15629" max="15629" width="18.85546875" customWidth="1"/>
    <col min="15635" max="15635" width="13.140625" customWidth="1"/>
    <col min="15636" max="15636" width="19.85546875" customWidth="1"/>
    <col min="15638" max="15638" width="29.85546875" customWidth="1"/>
    <col min="15639" max="15639" width="17" customWidth="1"/>
    <col min="15640" max="15640" width="13.28515625" customWidth="1"/>
    <col min="15641" max="15641" width="23.85546875" customWidth="1"/>
    <col min="15874" max="15874" width="32.42578125" customWidth="1"/>
    <col min="15875" max="15875" width="36.85546875" customWidth="1"/>
    <col min="15876" max="15876" width="38.28515625" customWidth="1"/>
    <col min="15877" max="15877" width="37.28515625" customWidth="1"/>
    <col min="15878" max="15878" width="19" customWidth="1"/>
    <col min="15879" max="15879" width="12.85546875" customWidth="1"/>
    <col min="15880" max="15880" width="15.28515625" customWidth="1"/>
    <col min="15881" max="15881" width="12.85546875" customWidth="1"/>
    <col min="15882" max="15882" width="15.28515625" customWidth="1"/>
    <col min="15883" max="15883" width="18.85546875" customWidth="1"/>
    <col min="15884" max="15884" width="26.42578125" customWidth="1"/>
    <col min="15885" max="15885" width="18.85546875" customWidth="1"/>
    <col min="15891" max="15891" width="13.140625" customWidth="1"/>
    <col min="15892" max="15892" width="19.85546875" customWidth="1"/>
    <col min="15894" max="15894" width="29.85546875" customWidth="1"/>
    <col min="15895" max="15895" width="17" customWidth="1"/>
    <col min="15896" max="15896" width="13.28515625" customWidth="1"/>
    <col min="15897" max="15897" width="23.85546875" customWidth="1"/>
    <col min="16130" max="16130" width="32.42578125" customWidth="1"/>
    <col min="16131" max="16131" width="36.85546875" customWidth="1"/>
    <col min="16132" max="16132" width="38.28515625" customWidth="1"/>
    <col min="16133" max="16133" width="37.28515625" customWidth="1"/>
    <col min="16134" max="16134" width="19" customWidth="1"/>
    <col min="16135" max="16135" width="12.85546875" customWidth="1"/>
    <col min="16136" max="16136" width="15.28515625" customWidth="1"/>
    <col min="16137" max="16137" width="12.85546875" customWidth="1"/>
    <col min="16138" max="16138" width="15.28515625" customWidth="1"/>
    <col min="16139" max="16139" width="18.85546875" customWidth="1"/>
    <col min="16140" max="16140" width="26.42578125" customWidth="1"/>
    <col min="16141" max="16141" width="18.85546875" customWidth="1"/>
    <col min="16147" max="16147" width="13.140625" customWidth="1"/>
    <col min="16148" max="16148" width="19.85546875" customWidth="1"/>
    <col min="16150" max="16150" width="29.85546875" customWidth="1"/>
    <col min="16151" max="16151" width="17" customWidth="1"/>
    <col min="16152" max="16152" width="13.28515625" customWidth="1"/>
    <col min="16153" max="16153" width="23.85546875" customWidth="1"/>
  </cols>
  <sheetData>
    <row r="1" spans="1:74" ht="34.5" customHeight="1" thickBot="1" x14ac:dyDescent="0.3">
      <c r="A1" s="486" t="s">
        <v>222</v>
      </c>
      <c r="B1" s="487"/>
      <c r="C1" s="488"/>
      <c r="D1" s="492" t="s">
        <v>221</v>
      </c>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c r="AH1" s="493"/>
      <c r="AI1" s="493"/>
      <c r="AJ1" s="493"/>
      <c r="AK1" s="493"/>
      <c r="AL1" s="494"/>
      <c r="AM1" s="776"/>
      <c r="AN1" s="777"/>
      <c r="AO1" s="777"/>
      <c r="AP1" s="777"/>
      <c r="AQ1" s="777"/>
      <c r="AR1" s="777"/>
      <c r="AS1" s="777"/>
      <c r="AT1" s="777"/>
      <c r="AU1" s="777"/>
      <c r="AV1" s="777"/>
      <c r="AW1" s="778"/>
    </row>
    <row r="2" spans="1:74" ht="39" customHeight="1" thickBot="1" x14ac:dyDescent="0.3">
      <c r="A2" s="489"/>
      <c r="B2" s="490"/>
      <c r="C2" s="491"/>
      <c r="D2" s="495" t="s">
        <v>220</v>
      </c>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7"/>
      <c r="AM2" s="779"/>
      <c r="AN2" s="780"/>
      <c r="AO2" s="780"/>
      <c r="AP2" s="780"/>
      <c r="AQ2" s="780"/>
      <c r="AR2" s="780"/>
      <c r="AS2" s="780"/>
      <c r="AT2" s="780"/>
      <c r="AU2" s="780"/>
      <c r="AV2" s="780"/>
      <c r="AW2" s="781"/>
    </row>
    <row r="3" spans="1:74" ht="26.25" customHeight="1" thickBot="1" x14ac:dyDescent="0.3">
      <c r="A3" s="498" t="s">
        <v>381</v>
      </c>
      <c r="B3" s="499"/>
      <c r="C3" s="500"/>
      <c r="D3" s="501" t="s">
        <v>1105</v>
      </c>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3"/>
      <c r="AM3" s="782" t="s">
        <v>223</v>
      </c>
      <c r="AN3" s="783"/>
      <c r="AO3" s="783"/>
      <c r="AP3" s="783"/>
      <c r="AQ3" s="783"/>
      <c r="AR3" s="783"/>
      <c r="AS3" s="783"/>
      <c r="AT3" s="783"/>
      <c r="AU3" s="783"/>
      <c r="AV3" s="783"/>
      <c r="AW3" s="784"/>
    </row>
    <row r="4" spans="1:74" ht="23.25" customHeight="1" thickBot="1" x14ac:dyDescent="0.3">
      <c r="A4" s="363" t="s">
        <v>194</v>
      </c>
      <c r="B4" s="375" t="s">
        <v>219</v>
      </c>
      <c r="C4" s="376"/>
      <c r="D4" s="376"/>
      <c r="E4" s="377"/>
      <c r="F4" s="372" t="s">
        <v>340</v>
      </c>
      <c r="G4" s="373"/>
      <c r="H4" s="373"/>
      <c r="I4" s="373"/>
      <c r="J4" s="374"/>
      <c r="K4" s="759" t="s">
        <v>341</v>
      </c>
      <c r="L4" s="760"/>
      <c r="M4" s="760"/>
      <c r="N4" s="760"/>
      <c r="O4" s="760"/>
      <c r="P4" s="760"/>
      <c r="Q4" s="760"/>
      <c r="R4" s="760"/>
      <c r="S4" s="760"/>
      <c r="T4" s="760"/>
      <c r="U4" s="760"/>
      <c r="V4" s="760"/>
      <c r="W4" s="760"/>
      <c r="X4" s="760"/>
      <c r="Y4" s="760"/>
      <c r="Z4" s="760"/>
      <c r="AA4" s="760"/>
      <c r="AB4" s="761"/>
      <c r="AC4" s="372" t="s">
        <v>342</v>
      </c>
      <c r="AD4" s="373"/>
      <c r="AE4" s="373"/>
      <c r="AF4" s="373"/>
      <c r="AG4" s="374"/>
      <c r="AH4" s="748" t="s">
        <v>343</v>
      </c>
      <c r="AI4" s="772" t="s">
        <v>218</v>
      </c>
      <c r="AJ4" s="773"/>
      <c r="AK4" s="773"/>
      <c r="AL4" s="773"/>
      <c r="AM4" s="378" t="s">
        <v>217</v>
      </c>
      <c r="AN4" s="379"/>
      <c r="AO4" s="402" t="s">
        <v>216</v>
      </c>
      <c r="AP4" s="403"/>
      <c r="AQ4" s="403"/>
      <c r="AR4" s="403"/>
      <c r="AS4" s="382" t="s">
        <v>215</v>
      </c>
      <c r="AT4" s="383"/>
      <c r="AU4" s="386" t="s">
        <v>214</v>
      </c>
      <c r="AV4" s="387"/>
      <c r="AW4" s="388"/>
    </row>
    <row r="5" spans="1:74" ht="32.25" customHeight="1" thickBot="1" x14ac:dyDescent="0.3">
      <c r="A5" s="364"/>
      <c r="B5" s="367" t="s">
        <v>344</v>
      </c>
      <c r="C5" s="367" t="s">
        <v>213</v>
      </c>
      <c r="D5" s="367" t="s">
        <v>345</v>
      </c>
      <c r="E5" s="367" t="s">
        <v>346</v>
      </c>
      <c r="F5" s="754" t="s">
        <v>347</v>
      </c>
      <c r="G5" s="755"/>
      <c r="H5" s="755"/>
      <c r="I5" s="756"/>
      <c r="J5" s="309" t="s">
        <v>348</v>
      </c>
      <c r="K5" s="762"/>
      <c r="L5" s="763"/>
      <c r="M5" s="763"/>
      <c r="N5" s="763"/>
      <c r="O5" s="763"/>
      <c r="P5" s="763"/>
      <c r="Q5" s="763"/>
      <c r="R5" s="763"/>
      <c r="S5" s="763"/>
      <c r="T5" s="763"/>
      <c r="U5" s="763"/>
      <c r="V5" s="763"/>
      <c r="W5" s="763"/>
      <c r="X5" s="763"/>
      <c r="Y5" s="763"/>
      <c r="Z5" s="763"/>
      <c r="AA5" s="763"/>
      <c r="AB5" s="764"/>
      <c r="AC5" s="754" t="s">
        <v>347</v>
      </c>
      <c r="AD5" s="755"/>
      <c r="AE5" s="755"/>
      <c r="AF5" s="756"/>
      <c r="AG5" s="309" t="s">
        <v>348</v>
      </c>
      <c r="AH5" s="749"/>
      <c r="AI5" s="774"/>
      <c r="AJ5" s="775"/>
      <c r="AK5" s="775"/>
      <c r="AL5" s="775"/>
      <c r="AM5" s="380"/>
      <c r="AN5" s="381"/>
      <c r="AO5" s="405"/>
      <c r="AP5" s="406"/>
      <c r="AQ5" s="406"/>
      <c r="AR5" s="406"/>
      <c r="AS5" s="384"/>
      <c r="AT5" s="385"/>
      <c r="AU5" s="389"/>
      <c r="AV5" s="390"/>
      <c r="AW5" s="391"/>
    </row>
    <row r="6" spans="1:74" ht="21.95" customHeight="1" thickBot="1" x14ac:dyDescent="0.3">
      <c r="A6" s="364"/>
      <c r="B6" s="368"/>
      <c r="C6" s="368"/>
      <c r="D6" s="368"/>
      <c r="E6" s="368"/>
      <c r="F6" s="752" t="s">
        <v>212</v>
      </c>
      <c r="G6" s="753"/>
      <c r="H6" s="752" t="s">
        <v>349</v>
      </c>
      <c r="I6" s="753"/>
      <c r="J6" s="367" t="s">
        <v>350</v>
      </c>
      <c r="K6" s="754" t="s">
        <v>351</v>
      </c>
      <c r="L6" s="755"/>
      <c r="M6" s="755"/>
      <c r="N6" s="755"/>
      <c r="O6" s="755"/>
      <c r="P6" s="755"/>
      <c r="Q6" s="755"/>
      <c r="R6" s="755"/>
      <c r="S6" s="755"/>
      <c r="T6" s="755"/>
      <c r="U6" s="755"/>
      <c r="V6" s="755"/>
      <c r="W6" s="755"/>
      <c r="X6" s="755"/>
      <c r="Y6" s="755"/>
      <c r="Z6" s="755"/>
      <c r="AA6" s="755"/>
      <c r="AB6" s="756"/>
      <c r="AC6" s="750" t="s">
        <v>212</v>
      </c>
      <c r="AD6" s="751"/>
      <c r="AE6" s="750" t="s">
        <v>349</v>
      </c>
      <c r="AF6" s="751"/>
      <c r="AG6" s="367" t="s">
        <v>352</v>
      </c>
      <c r="AH6" s="749"/>
      <c r="AI6" s="367" t="s">
        <v>210</v>
      </c>
      <c r="AJ6" s="367" t="s">
        <v>209</v>
      </c>
      <c r="AK6" s="367" t="s">
        <v>353</v>
      </c>
      <c r="AL6" s="367" t="s">
        <v>211</v>
      </c>
      <c r="AM6" s="505" t="s">
        <v>210</v>
      </c>
      <c r="AN6" s="505" t="s">
        <v>209</v>
      </c>
      <c r="AO6" s="768" t="s">
        <v>207</v>
      </c>
      <c r="AP6" s="768" t="s">
        <v>337</v>
      </c>
      <c r="AQ6" s="768" t="s">
        <v>338</v>
      </c>
      <c r="AR6" s="768" t="s">
        <v>205</v>
      </c>
      <c r="AS6" s="475" t="s">
        <v>208</v>
      </c>
      <c r="AT6" s="475" t="s">
        <v>205</v>
      </c>
      <c r="AU6" s="365" t="s">
        <v>207</v>
      </c>
      <c r="AV6" s="365" t="s">
        <v>206</v>
      </c>
      <c r="AW6" s="365" t="s">
        <v>205</v>
      </c>
    </row>
    <row r="7" spans="1:74" ht="61.5" customHeight="1" thickBot="1" x14ac:dyDescent="0.3">
      <c r="A7" s="364"/>
      <c r="B7" s="423"/>
      <c r="C7" s="423"/>
      <c r="D7" s="423"/>
      <c r="E7" s="368"/>
      <c r="F7" s="757"/>
      <c r="G7" s="758"/>
      <c r="H7" s="757"/>
      <c r="I7" s="758"/>
      <c r="J7" s="368"/>
      <c r="K7" s="367" t="s">
        <v>354</v>
      </c>
      <c r="L7" s="367" t="s">
        <v>355</v>
      </c>
      <c r="M7" s="754" t="s">
        <v>356</v>
      </c>
      <c r="N7" s="755"/>
      <c r="O7" s="755"/>
      <c r="P7" s="755"/>
      <c r="Q7" s="755"/>
      <c r="R7" s="755"/>
      <c r="S7" s="755"/>
      <c r="T7" s="755"/>
      <c r="U7" s="755"/>
      <c r="V7" s="756"/>
      <c r="W7" s="305" t="s">
        <v>357</v>
      </c>
      <c r="X7" s="754" t="s">
        <v>358</v>
      </c>
      <c r="Y7" s="755"/>
      <c r="Z7" s="755"/>
      <c r="AA7" s="755"/>
      <c r="AB7" s="756"/>
      <c r="AC7" s="757"/>
      <c r="AD7" s="758"/>
      <c r="AE7" s="757"/>
      <c r="AF7" s="758"/>
      <c r="AG7" s="368"/>
      <c r="AH7" s="749"/>
      <c r="AI7" s="368"/>
      <c r="AJ7" s="368"/>
      <c r="AK7" s="368"/>
      <c r="AL7" s="368"/>
      <c r="AM7" s="506"/>
      <c r="AN7" s="506"/>
      <c r="AO7" s="769"/>
      <c r="AP7" s="769"/>
      <c r="AQ7" s="769"/>
      <c r="AR7" s="769"/>
      <c r="AS7" s="476"/>
      <c r="AT7" s="476"/>
      <c r="AU7" s="366"/>
      <c r="AV7" s="366"/>
      <c r="AW7" s="366"/>
    </row>
    <row r="8" spans="1:74" ht="73.5" customHeight="1" thickBot="1" x14ac:dyDescent="0.3">
      <c r="A8" s="364"/>
      <c r="B8" s="303" t="s">
        <v>359</v>
      </c>
      <c r="C8" s="303" t="s">
        <v>204</v>
      </c>
      <c r="D8" s="303" t="s">
        <v>360</v>
      </c>
      <c r="E8" s="368"/>
      <c r="F8" s="303" t="s">
        <v>361</v>
      </c>
      <c r="G8" s="303" t="s">
        <v>362</v>
      </c>
      <c r="H8" s="303" t="s">
        <v>361</v>
      </c>
      <c r="I8" s="310" t="s">
        <v>362</v>
      </c>
      <c r="J8" s="368"/>
      <c r="K8" s="368"/>
      <c r="L8" s="368"/>
      <c r="M8" s="311" t="s">
        <v>363</v>
      </c>
      <c r="N8" s="311" t="s">
        <v>364</v>
      </c>
      <c r="O8" s="311" t="s">
        <v>365</v>
      </c>
      <c r="P8" s="311" t="s">
        <v>366</v>
      </c>
      <c r="Q8" s="311" t="s">
        <v>367</v>
      </c>
      <c r="R8" s="311" t="s">
        <v>368</v>
      </c>
      <c r="S8" s="311" t="s">
        <v>369</v>
      </c>
      <c r="T8" s="750" t="s">
        <v>370</v>
      </c>
      <c r="U8" s="751"/>
      <c r="V8" s="304" t="s">
        <v>371</v>
      </c>
      <c r="W8" s="303" t="s">
        <v>372</v>
      </c>
      <c r="X8" s="752" t="s">
        <v>373</v>
      </c>
      <c r="Y8" s="753"/>
      <c r="Z8" s="303" t="s">
        <v>374</v>
      </c>
      <c r="AA8" s="752" t="s">
        <v>375</v>
      </c>
      <c r="AB8" s="753"/>
      <c r="AC8" s="303" t="s">
        <v>361</v>
      </c>
      <c r="AD8" s="303" t="s">
        <v>362</v>
      </c>
      <c r="AE8" s="310" t="s">
        <v>361</v>
      </c>
      <c r="AF8" s="310" t="s">
        <v>362</v>
      </c>
      <c r="AG8" s="368"/>
      <c r="AH8" s="749"/>
      <c r="AI8" s="368"/>
      <c r="AJ8" s="368"/>
      <c r="AK8" s="750"/>
      <c r="AL8" s="305" t="s">
        <v>379</v>
      </c>
      <c r="AM8" s="507"/>
      <c r="AN8" s="506"/>
      <c r="AO8" s="183" t="s">
        <v>203</v>
      </c>
      <c r="AP8" s="770"/>
      <c r="AQ8" s="770"/>
      <c r="AR8" s="770"/>
      <c r="AS8" s="785"/>
      <c r="AT8" s="785"/>
      <c r="AU8" s="771"/>
      <c r="AV8" s="771"/>
      <c r="AW8" s="771"/>
    </row>
    <row r="9" spans="1:74" ht="29.25" customHeight="1" x14ac:dyDescent="0.25">
      <c r="A9" s="736"/>
      <c r="B9" s="184"/>
      <c r="C9" s="739"/>
      <c r="D9" s="185"/>
      <c r="E9" s="448"/>
      <c r="F9" s="727"/>
      <c r="G9" s="730" t="str">
        <f>IF(F9=1,"RARA VEZ",IF(F9=2,"IMPROBABLE",IF(F9=3,"POSIBLE",IF(F9=4,"PROBABLE",IF(F9=5,"CASI SEGURO",IF(F9=""," "))))))</f>
        <v xml:space="preserve"> </v>
      </c>
      <c r="H9" s="727"/>
      <c r="I9" s="730" t="str">
        <f>IF(H9=1,"INSIGNIFICANTE",IF(H9=2,"MENOR",IF(H9=3,"MODERADO",IF(H9=4,"MAYOR",IF(H9=5,"CATASTROFICO",IF(H9=""," "))))))</f>
        <v xml:space="preserve"> </v>
      </c>
      <c r="J9" s="724" t="e">
        <f>VLOOKUP(F9,Listas!$G$25:$L$30,'R. Corrupción'!H9+1,0)</f>
        <v>#N/A</v>
      </c>
      <c r="K9" s="186"/>
      <c r="L9" s="180"/>
      <c r="M9" s="187"/>
      <c r="N9" s="187"/>
      <c r="O9" s="187"/>
      <c r="P9" s="187"/>
      <c r="Q9" s="187"/>
      <c r="R9" s="187"/>
      <c r="S9" s="187"/>
      <c r="T9" s="188" t="str">
        <f t="shared" ref="T9:T28" si="0">IF(AND(M9="",N9="",O9="",P9="",Q9="",R9="",S9=""),"",SUM(M9:S9))</f>
        <v/>
      </c>
      <c r="U9" s="733" t="e">
        <f>AVERAGEIF(T9:T13,"&lt;&gt;"&amp;"",T9:T13)</f>
        <v>#DIV/0!</v>
      </c>
      <c r="V9" s="189"/>
      <c r="W9" s="189"/>
      <c r="X9" s="189"/>
      <c r="Y9" s="189"/>
      <c r="Z9" s="189"/>
      <c r="AA9" s="733" t="e">
        <f>AVERAGEIF(Y9:Y13,"&lt;&gt;"&amp;"",Y9:Y13)</f>
        <v>#DIV/0!</v>
      </c>
      <c r="AB9" s="730"/>
      <c r="AC9" s="727"/>
      <c r="AD9" s="730" t="str">
        <f>IF(AC9=1,"RARA VEZ",IF(AC9=2,"IMPROBABLE",IF(AC9=3,"POSIBLE",IF(AC9=4,"PROBABLE",IF(AC9=5,"CASI SEGURO",IF(AC9=""," "))))))</f>
        <v xml:space="preserve"> </v>
      </c>
      <c r="AE9" s="727"/>
      <c r="AF9" s="730" t="str">
        <f>IF(AE9=1,"INSIGNIFICANTE",IF(AE9=2,"MENOR",IF(AE9=3,"MODERADO",IF(AE9=4,"MAYOR",IF(AE9=5,"CATASTROFICO",IF(AE9=""," "))))))</f>
        <v xml:space="preserve"> </v>
      </c>
      <c r="AG9" s="724" t="e">
        <f>VLOOKUP(AC9,Listas!$G$25:$L$30,'R. Corrupción'!AE9+1,0)</f>
        <v>#N/A</v>
      </c>
      <c r="AH9" s="720"/>
      <c r="AI9" s="190"/>
      <c r="AJ9" s="185"/>
      <c r="AK9" s="191"/>
      <c r="AL9" s="192"/>
      <c r="AM9" s="720"/>
      <c r="AN9" s="720"/>
      <c r="AO9" s="765"/>
      <c r="AP9" s="190"/>
      <c r="AQ9" s="220"/>
      <c r="AR9" s="720"/>
      <c r="AS9" s="720"/>
      <c r="AT9" s="786"/>
      <c r="AU9" s="765"/>
      <c r="AV9" s="720"/>
      <c r="AW9" s="789"/>
      <c r="BS9" s="193" t="s">
        <v>376</v>
      </c>
      <c r="BT9" s="193"/>
      <c r="BU9" s="193"/>
      <c r="BV9" s="194" t="s">
        <v>374</v>
      </c>
    </row>
    <row r="10" spans="1:74" ht="29.25" customHeight="1" x14ac:dyDescent="0.25">
      <c r="A10" s="737"/>
      <c r="B10" s="195"/>
      <c r="C10" s="740"/>
      <c r="D10" s="196"/>
      <c r="E10" s="449"/>
      <c r="F10" s="728"/>
      <c r="G10" s="731"/>
      <c r="H10" s="728"/>
      <c r="I10" s="731"/>
      <c r="J10" s="725"/>
      <c r="K10" s="197"/>
      <c r="L10" s="181"/>
      <c r="M10" s="181"/>
      <c r="N10" s="181"/>
      <c r="O10" s="181"/>
      <c r="P10" s="181"/>
      <c r="Q10" s="181"/>
      <c r="R10" s="181"/>
      <c r="S10" s="181"/>
      <c r="T10" s="198" t="str">
        <f t="shared" si="0"/>
        <v/>
      </c>
      <c r="U10" s="734"/>
      <c r="V10" s="199"/>
      <c r="W10" s="199"/>
      <c r="X10" s="199"/>
      <c r="Y10" s="199"/>
      <c r="Z10" s="199"/>
      <c r="AA10" s="734"/>
      <c r="AB10" s="731"/>
      <c r="AC10" s="728"/>
      <c r="AD10" s="731"/>
      <c r="AE10" s="728"/>
      <c r="AF10" s="731"/>
      <c r="AG10" s="725"/>
      <c r="AH10" s="721"/>
      <c r="AI10" s="196"/>
      <c r="AJ10" s="196"/>
      <c r="AK10" s="200"/>
      <c r="AL10" s="196"/>
      <c r="AM10" s="721"/>
      <c r="AN10" s="721"/>
      <c r="AO10" s="766"/>
      <c r="AP10" s="196"/>
      <c r="AQ10" s="197"/>
      <c r="AR10" s="721"/>
      <c r="AS10" s="721"/>
      <c r="AT10" s="787"/>
      <c r="AU10" s="766"/>
      <c r="AV10" s="721"/>
      <c r="AW10" s="790"/>
      <c r="BS10" s="201">
        <v>15</v>
      </c>
      <c r="BT10" s="202">
        <v>15</v>
      </c>
      <c r="BU10" s="202">
        <v>10</v>
      </c>
      <c r="BV10" s="203" t="s">
        <v>377</v>
      </c>
    </row>
    <row r="11" spans="1:74" ht="29.25" customHeight="1" x14ac:dyDescent="0.25">
      <c r="A11" s="737"/>
      <c r="B11" s="195"/>
      <c r="C11" s="740"/>
      <c r="D11" s="196"/>
      <c r="E11" s="449"/>
      <c r="F11" s="728"/>
      <c r="G11" s="731"/>
      <c r="H11" s="728"/>
      <c r="I11" s="731"/>
      <c r="J11" s="725"/>
      <c r="K11" s="197"/>
      <c r="L11" s="181"/>
      <c r="M11" s="181"/>
      <c r="N11" s="181"/>
      <c r="O11" s="181"/>
      <c r="P11" s="181"/>
      <c r="Q11" s="181"/>
      <c r="R11" s="181"/>
      <c r="S11" s="181"/>
      <c r="T11" s="198" t="str">
        <f t="shared" si="0"/>
        <v/>
      </c>
      <c r="U11" s="734"/>
      <c r="V11" s="199"/>
      <c r="W11" s="199"/>
      <c r="X11" s="199"/>
      <c r="Y11" s="199"/>
      <c r="Z11" s="199"/>
      <c r="AA11" s="734"/>
      <c r="AB11" s="731"/>
      <c r="AC11" s="728"/>
      <c r="AD11" s="731"/>
      <c r="AE11" s="728"/>
      <c r="AF11" s="731"/>
      <c r="AG11" s="725"/>
      <c r="AH11" s="721"/>
      <c r="AI11" s="196"/>
      <c r="AJ11" s="196"/>
      <c r="AK11" s="200"/>
      <c r="AL11" s="196"/>
      <c r="AM11" s="721"/>
      <c r="AN11" s="721"/>
      <c r="AO11" s="766"/>
      <c r="AP11" s="196"/>
      <c r="AQ11" s="197"/>
      <c r="AR11" s="721"/>
      <c r="AS11" s="721"/>
      <c r="AT11" s="787"/>
      <c r="AU11" s="766"/>
      <c r="AV11" s="721"/>
      <c r="AW11" s="790"/>
      <c r="BS11" s="201">
        <v>0</v>
      </c>
      <c r="BT11" s="202">
        <v>10</v>
      </c>
      <c r="BU11" s="202">
        <v>5</v>
      </c>
      <c r="BV11" s="203" t="s">
        <v>378</v>
      </c>
    </row>
    <row r="12" spans="1:74" ht="29.25" customHeight="1" x14ac:dyDescent="0.25">
      <c r="A12" s="737"/>
      <c r="B12" s="195"/>
      <c r="C12" s="740"/>
      <c r="D12" s="196"/>
      <c r="E12" s="449"/>
      <c r="F12" s="728"/>
      <c r="G12" s="731"/>
      <c r="H12" s="728"/>
      <c r="I12" s="731"/>
      <c r="J12" s="725"/>
      <c r="K12" s="204"/>
      <c r="L12" s="181"/>
      <c r="M12" s="181"/>
      <c r="N12" s="181"/>
      <c r="O12" s="181"/>
      <c r="P12" s="181"/>
      <c r="Q12" s="181"/>
      <c r="R12" s="181"/>
      <c r="S12" s="181"/>
      <c r="T12" s="198" t="str">
        <f t="shared" si="0"/>
        <v/>
      </c>
      <c r="U12" s="734"/>
      <c r="V12" s="199"/>
      <c r="W12" s="199"/>
      <c r="X12" s="199"/>
      <c r="Y12" s="199"/>
      <c r="Z12" s="199"/>
      <c r="AA12" s="734"/>
      <c r="AB12" s="731"/>
      <c r="AC12" s="728"/>
      <c r="AD12" s="731"/>
      <c r="AE12" s="728"/>
      <c r="AF12" s="731"/>
      <c r="AG12" s="725"/>
      <c r="AH12" s="721"/>
      <c r="AI12" s="204"/>
      <c r="AJ12" s="204"/>
      <c r="AK12" s="204"/>
      <c r="AL12" s="204"/>
      <c r="AM12" s="721"/>
      <c r="AN12" s="721"/>
      <c r="AO12" s="766"/>
      <c r="AP12" s="204"/>
      <c r="AQ12" s="197"/>
      <c r="AR12" s="721"/>
      <c r="AS12" s="721"/>
      <c r="AT12" s="787"/>
      <c r="AU12" s="766"/>
      <c r="AV12" s="721"/>
      <c r="AW12" s="790"/>
      <c r="BT12" s="202">
        <v>0</v>
      </c>
      <c r="BU12" s="202">
        <v>0</v>
      </c>
    </row>
    <row r="13" spans="1:74" ht="29.25" customHeight="1" thickBot="1" x14ac:dyDescent="0.3">
      <c r="A13" s="738"/>
      <c r="B13" s="205"/>
      <c r="C13" s="741"/>
      <c r="D13" s="206"/>
      <c r="E13" s="450"/>
      <c r="F13" s="729"/>
      <c r="G13" s="732"/>
      <c r="H13" s="729"/>
      <c r="I13" s="732"/>
      <c r="J13" s="726"/>
      <c r="K13" s="207"/>
      <c r="L13" s="182"/>
      <c r="M13" s="208"/>
      <c r="N13" s="208"/>
      <c r="O13" s="208"/>
      <c r="P13" s="208"/>
      <c r="Q13" s="208"/>
      <c r="R13" s="208"/>
      <c r="S13" s="208"/>
      <c r="T13" s="209" t="str">
        <f t="shared" si="0"/>
        <v/>
      </c>
      <c r="U13" s="735"/>
      <c r="V13" s="210"/>
      <c r="W13" s="210"/>
      <c r="X13" s="210"/>
      <c r="Y13" s="210"/>
      <c r="Z13" s="210"/>
      <c r="AA13" s="735"/>
      <c r="AB13" s="732"/>
      <c r="AC13" s="729"/>
      <c r="AD13" s="732"/>
      <c r="AE13" s="729"/>
      <c r="AF13" s="732"/>
      <c r="AG13" s="726"/>
      <c r="AH13" s="722"/>
      <c r="AI13" s="207"/>
      <c r="AJ13" s="207"/>
      <c r="AK13" s="207"/>
      <c r="AL13" s="207"/>
      <c r="AM13" s="722"/>
      <c r="AN13" s="722"/>
      <c r="AO13" s="767"/>
      <c r="AP13" s="207"/>
      <c r="AQ13" s="217"/>
      <c r="AR13" s="722"/>
      <c r="AS13" s="722"/>
      <c r="AT13" s="788"/>
      <c r="AU13" s="767"/>
      <c r="AV13" s="722"/>
      <c r="AW13" s="791"/>
    </row>
    <row r="14" spans="1:74" ht="29.25" customHeight="1" x14ac:dyDescent="0.25">
      <c r="A14" s="742"/>
      <c r="B14" s="211"/>
      <c r="C14" s="743"/>
      <c r="D14" s="212"/>
      <c r="E14" s="448"/>
      <c r="F14" s="744"/>
      <c r="G14" s="745" t="str">
        <f>IF(F14=1,"RARA VEZ",IF(F14=2,"IMPROBABLE",IF(F14=3,"POSIBLE",IF(F14=4,"PROBABLE",IF(F14=5,"CASI SEGURO",IF(F14=""," "))))))</f>
        <v xml:space="preserve"> </v>
      </c>
      <c r="H14" s="744"/>
      <c r="I14" s="745" t="str">
        <f>IF(H14=1,"INSIGNIFICANTE",IF(H14=2,"MENOR",IF(H14=3,"MODERADO",IF(H14=4,"MAYOR",IF(H14=5,"CATASTROFICO",IF(H14=""," "))))))</f>
        <v xml:space="preserve"> </v>
      </c>
      <c r="J14" s="746" t="e">
        <f>VLOOKUP(F14,Listas!$G$25:$L$30,'R. Corrupción'!H14+1,0)</f>
        <v>#N/A</v>
      </c>
      <c r="K14" s="213"/>
      <c r="L14" s="214"/>
      <c r="M14" s="214"/>
      <c r="N14" s="214"/>
      <c r="O14" s="214"/>
      <c r="P14" s="214"/>
      <c r="Q14" s="214"/>
      <c r="R14" s="214"/>
      <c r="S14" s="214"/>
      <c r="T14" s="215" t="str">
        <f t="shared" si="0"/>
        <v/>
      </c>
      <c r="U14" s="747" t="e">
        <f>AVERAGEIF(T14:T18,"&lt;&gt;"&amp;"",T14:T18)</f>
        <v>#DIV/0!</v>
      </c>
      <c r="V14" s="216"/>
      <c r="W14" s="216"/>
      <c r="X14" s="216"/>
      <c r="Y14" s="216"/>
      <c r="Z14" s="216"/>
      <c r="AA14" s="747" t="e">
        <f>AVERAGEIF(Y14:Y18,"&lt;&gt;"&amp;"",Y14:Y18)</f>
        <v>#DIV/0!</v>
      </c>
      <c r="AB14" s="745"/>
      <c r="AC14" s="744"/>
      <c r="AD14" s="745" t="str">
        <f>IF(AC14=1,"RARA VEZ",IF(AC14=2,"IMPROBABLE",IF(AC14=3,"POSIBLE",IF(AC14=4,"PROBABLE",IF(AC14=5,"CASI SEGURO",IF(AC14=""," "))))))</f>
        <v xml:space="preserve"> </v>
      </c>
      <c r="AE14" s="744"/>
      <c r="AF14" s="745" t="str">
        <f>IF(AE14=1,"INSIGNIFICANTE",IF(AE14=2,"MENOR",IF(AE14=3,"MODERADO",IF(AE14=4,"MAYOR",IF(AE14=5,"CATASTROFICO",IF(AE14=""," "))))))</f>
        <v xml:space="preserve"> </v>
      </c>
      <c r="AG14" s="746" t="e">
        <f>VLOOKUP(AC14,Listas!$G$25:$L$30,'R. Corrupción'!AE14+1,0)</f>
        <v>#N/A</v>
      </c>
      <c r="AH14" s="720"/>
      <c r="AI14" s="217"/>
      <c r="AJ14" s="212"/>
      <c r="AK14" s="218"/>
      <c r="AL14" s="219"/>
      <c r="AM14" s="721"/>
      <c r="AN14" s="721"/>
      <c r="AO14" s="765"/>
      <c r="AP14" s="190"/>
      <c r="AQ14" s="220"/>
      <c r="AR14" s="720"/>
      <c r="AS14" s="720"/>
      <c r="AT14" s="786"/>
      <c r="AU14" s="765"/>
      <c r="AV14" s="720"/>
      <c r="AW14" s="789"/>
      <c r="BS14" s="193" t="s">
        <v>376</v>
      </c>
      <c r="BT14" s="193"/>
      <c r="BU14" s="193"/>
      <c r="BV14" s="194" t="s">
        <v>374</v>
      </c>
    </row>
    <row r="15" spans="1:74" ht="29.25" customHeight="1" x14ac:dyDescent="0.25">
      <c r="A15" s="737"/>
      <c r="B15" s="195"/>
      <c r="C15" s="740"/>
      <c r="D15" s="196"/>
      <c r="E15" s="449"/>
      <c r="F15" s="728"/>
      <c r="G15" s="731"/>
      <c r="H15" s="728"/>
      <c r="I15" s="731"/>
      <c r="J15" s="725"/>
      <c r="K15" s="197"/>
      <c r="L15" s="181"/>
      <c r="M15" s="214"/>
      <c r="N15" s="214"/>
      <c r="O15" s="214"/>
      <c r="P15" s="214"/>
      <c r="Q15" s="214"/>
      <c r="R15" s="214"/>
      <c r="S15" s="214"/>
      <c r="T15" s="198" t="str">
        <f t="shared" si="0"/>
        <v/>
      </c>
      <c r="U15" s="734"/>
      <c r="V15" s="199"/>
      <c r="W15" s="199"/>
      <c r="X15" s="199"/>
      <c r="Y15" s="199"/>
      <c r="Z15" s="199"/>
      <c r="AA15" s="734"/>
      <c r="AB15" s="731"/>
      <c r="AC15" s="728"/>
      <c r="AD15" s="731"/>
      <c r="AE15" s="728"/>
      <c r="AF15" s="731"/>
      <c r="AG15" s="725"/>
      <c r="AH15" s="721"/>
      <c r="AI15" s="196"/>
      <c r="AJ15" s="196"/>
      <c r="AK15" s="200"/>
      <c r="AL15" s="196"/>
      <c r="AM15" s="721"/>
      <c r="AN15" s="721"/>
      <c r="AO15" s="766"/>
      <c r="AP15" s="196"/>
      <c r="AQ15" s="197"/>
      <c r="AR15" s="721"/>
      <c r="AS15" s="721"/>
      <c r="AT15" s="787"/>
      <c r="AU15" s="766"/>
      <c r="AV15" s="721"/>
      <c r="AW15" s="790"/>
      <c r="BS15" s="201">
        <v>15</v>
      </c>
      <c r="BT15" s="202">
        <v>15</v>
      </c>
      <c r="BU15" s="202">
        <v>10</v>
      </c>
      <c r="BV15" s="203" t="s">
        <v>377</v>
      </c>
    </row>
    <row r="16" spans="1:74" ht="29.25" customHeight="1" x14ac:dyDescent="0.25">
      <c r="A16" s="737"/>
      <c r="B16" s="195"/>
      <c r="C16" s="740"/>
      <c r="D16" s="196"/>
      <c r="E16" s="449"/>
      <c r="F16" s="728"/>
      <c r="G16" s="731"/>
      <c r="H16" s="728"/>
      <c r="I16" s="731"/>
      <c r="J16" s="725"/>
      <c r="K16" s="197"/>
      <c r="L16" s="181"/>
      <c r="M16" s="214"/>
      <c r="N16" s="214"/>
      <c r="O16" s="214"/>
      <c r="P16" s="214"/>
      <c r="Q16" s="214"/>
      <c r="R16" s="214"/>
      <c r="S16" s="214"/>
      <c r="T16" s="198" t="str">
        <f t="shared" si="0"/>
        <v/>
      </c>
      <c r="U16" s="734"/>
      <c r="V16" s="199"/>
      <c r="W16" s="199"/>
      <c r="X16" s="199"/>
      <c r="Y16" s="199"/>
      <c r="Z16" s="199"/>
      <c r="AA16" s="734"/>
      <c r="AB16" s="731"/>
      <c r="AC16" s="728"/>
      <c r="AD16" s="731"/>
      <c r="AE16" s="728"/>
      <c r="AF16" s="731"/>
      <c r="AG16" s="725"/>
      <c r="AH16" s="721"/>
      <c r="AI16" s="196"/>
      <c r="AJ16" s="196"/>
      <c r="AK16" s="200"/>
      <c r="AL16" s="196"/>
      <c r="AM16" s="721"/>
      <c r="AN16" s="721"/>
      <c r="AO16" s="766"/>
      <c r="AP16" s="196"/>
      <c r="AQ16" s="197"/>
      <c r="AR16" s="721"/>
      <c r="AS16" s="721"/>
      <c r="AT16" s="787"/>
      <c r="AU16" s="766"/>
      <c r="AV16" s="721"/>
      <c r="AW16" s="790"/>
      <c r="BS16" s="201">
        <v>0</v>
      </c>
      <c r="BT16" s="202">
        <v>10</v>
      </c>
      <c r="BU16" s="202">
        <v>5</v>
      </c>
      <c r="BV16" s="203" t="s">
        <v>378</v>
      </c>
    </row>
    <row r="17" spans="1:74" ht="29.25" customHeight="1" x14ac:dyDescent="0.25">
      <c r="A17" s="737"/>
      <c r="B17" s="195"/>
      <c r="C17" s="740"/>
      <c r="D17" s="196"/>
      <c r="E17" s="449"/>
      <c r="F17" s="728"/>
      <c r="G17" s="731"/>
      <c r="H17" s="728"/>
      <c r="I17" s="731"/>
      <c r="J17" s="725"/>
      <c r="K17" s="204"/>
      <c r="L17" s="181"/>
      <c r="M17" s="214"/>
      <c r="N17" s="214"/>
      <c r="O17" s="214"/>
      <c r="P17" s="214"/>
      <c r="Q17" s="214"/>
      <c r="R17" s="214"/>
      <c r="S17" s="214"/>
      <c r="T17" s="198" t="str">
        <f t="shared" si="0"/>
        <v/>
      </c>
      <c r="U17" s="734"/>
      <c r="V17" s="199"/>
      <c r="W17" s="199"/>
      <c r="X17" s="199"/>
      <c r="Y17" s="199"/>
      <c r="Z17" s="199"/>
      <c r="AA17" s="734"/>
      <c r="AB17" s="731"/>
      <c r="AC17" s="728"/>
      <c r="AD17" s="731"/>
      <c r="AE17" s="728"/>
      <c r="AF17" s="731"/>
      <c r="AG17" s="725"/>
      <c r="AH17" s="721"/>
      <c r="AI17" s="204"/>
      <c r="AJ17" s="204"/>
      <c r="AK17" s="204"/>
      <c r="AL17" s="204"/>
      <c r="AM17" s="721"/>
      <c r="AN17" s="721"/>
      <c r="AO17" s="766"/>
      <c r="AP17" s="204"/>
      <c r="AQ17" s="197"/>
      <c r="AR17" s="721"/>
      <c r="AS17" s="721"/>
      <c r="AT17" s="787"/>
      <c r="AU17" s="766"/>
      <c r="AV17" s="721"/>
      <c r="AW17" s="790"/>
      <c r="BT17" s="202">
        <v>0</v>
      </c>
      <c r="BU17" s="202">
        <v>0</v>
      </c>
    </row>
    <row r="18" spans="1:74" ht="29.25" customHeight="1" thickBot="1" x14ac:dyDescent="0.3">
      <c r="A18" s="738"/>
      <c r="B18" s="205"/>
      <c r="C18" s="741"/>
      <c r="D18" s="206"/>
      <c r="E18" s="450"/>
      <c r="F18" s="729"/>
      <c r="G18" s="732"/>
      <c r="H18" s="729"/>
      <c r="I18" s="732"/>
      <c r="J18" s="726"/>
      <c r="K18" s="207"/>
      <c r="L18" s="182"/>
      <c r="M18" s="214"/>
      <c r="N18" s="214"/>
      <c r="O18" s="214"/>
      <c r="P18" s="214"/>
      <c r="Q18" s="214"/>
      <c r="R18" s="214"/>
      <c r="S18" s="214"/>
      <c r="T18" s="209" t="str">
        <f t="shared" si="0"/>
        <v/>
      </c>
      <c r="U18" s="735"/>
      <c r="V18" s="210"/>
      <c r="W18" s="210"/>
      <c r="X18" s="210"/>
      <c r="Y18" s="210"/>
      <c r="Z18" s="210"/>
      <c r="AA18" s="735"/>
      <c r="AB18" s="732"/>
      <c r="AC18" s="729"/>
      <c r="AD18" s="732"/>
      <c r="AE18" s="729"/>
      <c r="AF18" s="732"/>
      <c r="AG18" s="726"/>
      <c r="AH18" s="722"/>
      <c r="AI18" s="207"/>
      <c r="AJ18" s="207"/>
      <c r="AK18" s="207"/>
      <c r="AL18" s="207"/>
      <c r="AM18" s="722"/>
      <c r="AN18" s="722"/>
      <c r="AO18" s="767"/>
      <c r="AP18" s="207"/>
      <c r="AQ18" s="217"/>
      <c r="AR18" s="722"/>
      <c r="AS18" s="722"/>
      <c r="AT18" s="788"/>
      <c r="AU18" s="767"/>
      <c r="AV18" s="722"/>
      <c r="AW18" s="791"/>
    </row>
    <row r="19" spans="1:74" ht="29.25" customHeight="1" x14ac:dyDescent="0.25">
      <c r="A19" s="736"/>
      <c r="B19" s="184"/>
      <c r="C19" s="739"/>
      <c r="D19" s="185"/>
      <c r="E19" s="448"/>
      <c r="F19" s="727"/>
      <c r="G19" s="730" t="str">
        <f>IF(F19=1,"RARA VEZ",IF(F19=2,"IMPROBABLE",IF(F19=3,"POSIBLE",IF(F19=4,"PROBABLE",IF(F19=5,"CASI SEGURO",IF(F19=""," "))))))</f>
        <v xml:space="preserve"> </v>
      </c>
      <c r="H19" s="727"/>
      <c r="I19" s="730" t="str">
        <f>IF(H19=1,"INSIGNIFICANTE",IF(H19=2,"MENOR",IF(H19=3,"MODERADO",IF(H19=4,"MAYOR",IF(H19=5,"CATASTROFICO",IF(H19=""," "))))))</f>
        <v xml:space="preserve"> </v>
      </c>
      <c r="J19" s="724" t="e">
        <f>VLOOKUP(F19,Listas!$G$25:$L$30,'R. Corrupción'!H19+1,0)</f>
        <v>#N/A</v>
      </c>
      <c r="K19" s="186"/>
      <c r="L19" s="180"/>
      <c r="M19" s="187"/>
      <c r="N19" s="187"/>
      <c r="O19" s="187"/>
      <c r="P19" s="187"/>
      <c r="Q19" s="187"/>
      <c r="R19" s="187"/>
      <c r="S19" s="187"/>
      <c r="T19" s="188" t="str">
        <f t="shared" si="0"/>
        <v/>
      </c>
      <c r="U19" s="733" t="e">
        <f>AVERAGEIF(T19:T23,"&lt;&gt;"&amp;"",T19:T23)</f>
        <v>#DIV/0!</v>
      </c>
      <c r="V19" s="199"/>
      <c r="W19" s="189"/>
      <c r="X19" s="189"/>
      <c r="Y19" s="189"/>
      <c r="Z19" s="189"/>
      <c r="AA19" s="733" t="e">
        <f>AVERAGEIF(Y19:Y23,"&lt;&gt;"&amp;"",Y19:Y23)</f>
        <v>#DIV/0!</v>
      </c>
      <c r="AB19" s="730"/>
      <c r="AC19" s="727"/>
      <c r="AD19" s="730" t="str">
        <f>IF(AC19=1,"RARA VEZ",IF(AC19=2,"IMPROBABLE",IF(AC19=3,"POSIBLE",IF(AC19=4,"PROBABLE",IF(AC19=5,"CASI SEGURO",IF(AC19=""," "))))))</f>
        <v xml:space="preserve"> </v>
      </c>
      <c r="AE19" s="727"/>
      <c r="AF19" s="730" t="str">
        <f>IF(AE19=1,"INSIGNIFICANTE",IF(AE19=2,"MENOR",IF(AE19=3,"MODERADO",IF(AE19=4,"MAYOR",IF(AE19=5,"CATASTROFICO",IF(AE19=""," "))))))</f>
        <v xml:space="preserve"> </v>
      </c>
      <c r="AG19" s="724" t="e">
        <f>VLOOKUP(AC19,Listas!$G$25:$L$30,'R. Corrupción'!AE19+1,0)</f>
        <v>#N/A</v>
      </c>
      <c r="AH19" s="720"/>
      <c r="AI19" s="190"/>
      <c r="AJ19" s="185"/>
      <c r="AK19" s="191"/>
      <c r="AL19" s="192"/>
      <c r="AM19" s="720"/>
      <c r="AN19" s="720"/>
      <c r="AO19" s="765"/>
      <c r="AP19" s="190"/>
      <c r="AQ19" s="220"/>
      <c r="AR19" s="720"/>
      <c r="AS19" s="720"/>
      <c r="AT19" s="786"/>
      <c r="AU19" s="765"/>
      <c r="AV19" s="720"/>
      <c r="AW19" s="789"/>
      <c r="BS19" s="193" t="s">
        <v>376</v>
      </c>
      <c r="BT19" s="193"/>
      <c r="BU19" s="193"/>
      <c r="BV19" s="194" t="s">
        <v>374</v>
      </c>
    </row>
    <row r="20" spans="1:74" ht="29.25" customHeight="1" x14ac:dyDescent="0.25">
      <c r="A20" s="737"/>
      <c r="B20" s="195"/>
      <c r="C20" s="740"/>
      <c r="D20" s="196"/>
      <c r="E20" s="449"/>
      <c r="F20" s="728"/>
      <c r="G20" s="731"/>
      <c r="H20" s="728"/>
      <c r="I20" s="731"/>
      <c r="J20" s="725"/>
      <c r="K20" s="197"/>
      <c r="L20" s="181"/>
      <c r="M20" s="181"/>
      <c r="N20" s="181"/>
      <c r="O20" s="181"/>
      <c r="P20" s="181"/>
      <c r="Q20" s="181"/>
      <c r="R20" s="181"/>
      <c r="S20" s="181"/>
      <c r="T20" s="198" t="str">
        <f t="shared" si="0"/>
        <v/>
      </c>
      <c r="U20" s="734"/>
      <c r="V20" s="199"/>
      <c r="W20" s="199"/>
      <c r="X20" s="199"/>
      <c r="Y20" s="199"/>
      <c r="Z20" s="199"/>
      <c r="AA20" s="734"/>
      <c r="AB20" s="731"/>
      <c r="AC20" s="728"/>
      <c r="AD20" s="731"/>
      <c r="AE20" s="728"/>
      <c r="AF20" s="731"/>
      <c r="AG20" s="725"/>
      <c r="AH20" s="721"/>
      <c r="AI20" s="196"/>
      <c r="AJ20" s="196"/>
      <c r="AK20" s="200"/>
      <c r="AL20" s="196"/>
      <c r="AM20" s="721"/>
      <c r="AN20" s="721"/>
      <c r="AO20" s="766"/>
      <c r="AP20" s="196"/>
      <c r="AQ20" s="197"/>
      <c r="AR20" s="721"/>
      <c r="AS20" s="721"/>
      <c r="AT20" s="787"/>
      <c r="AU20" s="766"/>
      <c r="AV20" s="721"/>
      <c r="AW20" s="790"/>
      <c r="BS20" s="201">
        <v>15</v>
      </c>
      <c r="BT20" s="202">
        <v>15</v>
      </c>
      <c r="BU20" s="202">
        <v>10</v>
      </c>
      <c r="BV20" s="203" t="s">
        <v>377</v>
      </c>
    </row>
    <row r="21" spans="1:74" ht="29.25" customHeight="1" x14ac:dyDescent="0.25">
      <c r="A21" s="737"/>
      <c r="B21" s="195"/>
      <c r="C21" s="740"/>
      <c r="D21" s="196"/>
      <c r="E21" s="449"/>
      <c r="F21" s="728"/>
      <c r="G21" s="731"/>
      <c r="H21" s="728"/>
      <c r="I21" s="731"/>
      <c r="J21" s="725"/>
      <c r="K21" s="197"/>
      <c r="L21" s="181"/>
      <c r="M21" s="181"/>
      <c r="N21" s="181"/>
      <c r="O21" s="181"/>
      <c r="P21" s="181"/>
      <c r="Q21" s="181"/>
      <c r="R21" s="181"/>
      <c r="S21" s="181"/>
      <c r="T21" s="198" t="str">
        <f t="shared" si="0"/>
        <v/>
      </c>
      <c r="U21" s="734"/>
      <c r="V21" s="199"/>
      <c r="W21" s="199"/>
      <c r="X21" s="199"/>
      <c r="Y21" s="199"/>
      <c r="Z21" s="199"/>
      <c r="AA21" s="734"/>
      <c r="AB21" s="731"/>
      <c r="AC21" s="728"/>
      <c r="AD21" s="731"/>
      <c r="AE21" s="728"/>
      <c r="AF21" s="731"/>
      <c r="AG21" s="725"/>
      <c r="AH21" s="721"/>
      <c r="AI21" s="196"/>
      <c r="AJ21" s="196"/>
      <c r="AK21" s="200"/>
      <c r="AL21" s="196"/>
      <c r="AM21" s="721"/>
      <c r="AN21" s="721"/>
      <c r="AO21" s="766"/>
      <c r="AP21" s="196"/>
      <c r="AQ21" s="197"/>
      <c r="AR21" s="721"/>
      <c r="AS21" s="721"/>
      <c r="AT21" s="787"/>
      <c r="AU21" s="766"/>
      <c r="AV21" s="721"/>
      <c r="AW21" s="790"/>
      <c r="BS21" s="201">
        <v>0</v>
      </c>
      <c r="BT21" s="202">
        <v>10</v>
      </c>
      <c r="BU21" s="202">
        <v>5</v>
      </c>
      <c r="BV21" s="203" t="s">
        <v>378</v>
      </c>
    </row>
    <row r="22" spans="1:74" ht="29.25" customHeight="1" x14ac:dyDescent="0.25">
      <c r="A22" s="737"/>
      <c r="B22" s="195"/>
      <c r="C22" s="740"/>
      <c r="D22" s="196"/>
      <c r="E22" s="449"/>
      <c r="F22" s="728"/>
      <c r="G22" s="731"/>
      <c r="H22" s="728"/>
      <c r="I22" s="731"/>
      <c r="J22" s="725"/>
      <c r="K22" s="204"/>
      <c r="L22" s="181"/>
      <c r="M22" s="181"/>
      <c r="N22" s="181"/>
      <c r="O22" s="181"/>
      <c r="P22" s="181"/>
      <c r="Q22" s="181"/>
      <c r="R22" s="181"/>
      <c r="S22" s="181"/>
      <c r="T22" s="198" t="str">
        <f t="shared" si="0"/>
        <v/>
      </c>
      <c r="U22" s="734"/>
      <c r="V22" s="199"/>
      <c r="W22" s="199"/>
      <c r="X22" s="199"/>
      <c r="Y22" s="199"/>
      <c r="Z22" s="199"/>
      <c r="AA22" s="734"/>
      <c r="AB22" s="731"/>
      <c r="AC22" s="728"/>
      <c r="AD22" s="731"/>
      <c r="AE22" s="728"/>
      <c r="AF22" s="731"/>
      <c r="AG22" s="725"/>
      <c r="AH22" s="721"/>
      <c r="AI22" s="204"/>
      <c r="AJ22" s="204"/>
      <c r="AK22" s="204"/>
      <c r="AL22" s="204"/>
      <c r="AM22" s="721"/>
      <c r="AN22" s="721"/>
      <c r="AO22" s="766"/>
      <c r="AP22" s="204"/>
      <c r="AQ22" s="197"/>
      <c r="AR22" s="721"/>
      <c r="AS22" s="721"/>
      <c r="AT22" s="787"/>
      <c r="AU22" s="766"/>
      <c r="AV22" s="721"/>
      <c r="AW22" s="790"/>
      <c r="BT22" s="202">
        <v>0</v>
      </c>
      <c r="BU22" s="202">
        <v>0</v>
      </c>
    </row>
    <row r="23" spans="1:74" ht="29.25" customHeight="1" thickBot="1" x14ac:dyDescent="0.3">
      <c r="A23" s="738"/>
      <c r="B23" s="205"/>
      <c r="C23" s="741"/>
      <c r="D23" s="206"/>
      <c r="E23" s="450"/>
      <c r="F23" s="729"/>
      <c r="G23" s="732"/>
      <c r="H23" s="729"/>
      <c r="I23" s="732"/>
      <c r="J23" s="726"/>
      <c r="K23" s="207"/>
      <c r="L23" s="182"/>
      <c r="M23" s="214"/>
      <c r="N23" s="214"/>
      <c r="O23" s="214"/>
      <c r="P23" s="214"/>
      <c r="Q23" s="214"/>
      <c r="R23" s="214"/>
      <c r="S23" s="214"/>
      <c r="T23" s="209" t="str">
        <f t="shared" si="0"/>
        <v/>
      </c>
      <c r="U23" s="735"/>
      <c r="V23" s="210"/>
      <c r="W23" s="210"/>
      <c r="X23" s="210"/>
      <c r="Y23" s="210"/>
      <c r="Z23" s="210"/>
      <c r="AA23" s="735"/>
      <c r="AB23" s="732"/>
      <c r="AC23" s="729"/>
      <c r="AD23" s="732"/>
      <c r="AE23" s="729"/>
      <c r="AF23" s="732"/>
      <c r="AG23" s="726"/>
      <c r="AH23" s="722"/>
      <c r="AI23" s="207"/>
      <c r="AJ23" s="207"/>
      <c r="AK23" s="207"/>
      <c r="AL23" s="207"/>
      <c r="AM23" s="722"/>
      <c r="AN23" s="722"/>
      <c r="AO23" s="767"/>
      <c r="AP23" s="207"/>
      <c r="AQ23" s="217"/>
      <c r="AR23" s="722"/>
      <c r="AS23" s="722"/>
      <c r="AT23" s="788"/>
      <c r="AU23" s="767"/>
      <c r="AV23" s="722"/>
      <c r="AW23" s="791"/>
    </row>
    <row r="24" spans="1:74" ht="29.25" customHeight="1" x14ac:dyDescent="0.25">
      <c r="A24" s="736"/>
      <c r="B24" s="184"/>
      <c r="C24" s="739"/>
      <c r="D24" s="185"/>
      <c r="E24" s="448"/>
      <c r="F24" s="727"/>
      <c r="G24" s="730" t="str">
        <f>IF(F24=1,"RARA VEZ",IF(F24=2,"IMPROBABLE",IF(F24=3,"POSIBLE",IF(F24=4,"PROBABLE",IF(F24=5,"CASI SEGURO",IF(F24=""," "))))))</f>
        <v xml:space="preserve"> </v>
      </c>
      <c r="H24" s="727"/>
      <c r="I24" s="730" t="str">
        <f>IF(H24=1,"INSIGNIFICANTE",IF(H24=2,"MENOR",IF(H24=3,"MODERADO",IF(H24=4,"MAYOR",IF(H24=5,"CATASTROFICO",IF(H24=""," "))))))</f>
        <v xml:space="preserve"> </v>
      </c>
      <c r="J24" s="724" t="e">
        <f>VLOOKUP(F24,Listas!$G$25:$L$30,'R. Corrupción'!H24+1,0)</f>
        <v>#N/A</v>
      </c>
      <c r="K24" s="186"/>
      <c r="L24" s="180"/>
      <c r="M24" s="187"/>
      <c r="N24" s="187"/>
      <c r="O24" s="187"/>
      <c r="P24" s="187"/>
      <c r="Q24" s="187"/>
      <c r="R24" s="187"/>
      <c r="S24" s="187"/>
      <c r="T24" s="188" t="str">
        <f t="shared" si="0"/>
        <v/>
      </c>
      <c r="U24" s="733" t="e">
        <f>AVERAGEIF(T24:T28,"&lt;&gt;"&amp;"",T24:T28)</f>
        <v>#DIV/0!</v>
      </c>
      <c r="V24" s="189"/>
      <c r="W24" s="189"/>
      <c r="X24" s="189"/>
      <c r="Y24" s="189"/>
      <c r="Z24" s="189"/>
      <c r="AA24" s="733" t="e">
        <f>AVERAGEIF(Y24:Y28,"&lt;&gt;"&amp;"",Y24:Y28)</f>
        <v>#DIV/0!</v>
      </c>
      <c r="AB24" s="730"/>
      <c r="AC24" s="727"/>
      <c r="AD24" s="730" t="str">
        <f>IF(AC24=1,"RARA VEZ",IF(AC24=2,"IMPROBABLE",IF(AC24=3,"POSIBLE",IF(AC24=4,"PROBABLE",IF(AC24=5,"CASI SEGURO",IF(AC24=""," "))))))</f>
        <v xml:space="preserve"> </v>
      </c>
      <c r="AE24" s="727"/>
      <c r="AF24" s="730" t="str">
        <f>IF(AE24=1,"INSIGNIFICANTE",IF(AE24=2,"MENOR",IF(AE24=3,"MODERADO",IF(AE24=4,"MAYOR",IF(AE24=5,"CATASTROFICO",IF(AE24=""," "))))))</f>
        <v xml:space="preserve"> </v>
      </c>
      <c r="AG24" s="724" t="e">
        <f>VLOOKUP(AC24,Listas!$G$25:$L$30,'R. Corrupción'!AE24+1,0)</f>
        <v>#N/A</v>
      </c>
      <c r="AH24" s="720"/>
      <c r="AI24" s="190"/>
      <c r="AJ24" s="185"/>
      <c r="AK24" s="191"/>
      <c r="AL24" s="192"/>
      <c r="AM24" s="720"/>
      <c r="AN24" s="720"/>
      <c r="AO24" s="765"/>
      <c r="AP24" s="190"/>
      <c r="AQ24" s="220"/>
      <c r="AR24" s="720"/>
      <c r="AS24" s="720"/>
      <c r="AT24" s="786"/>
      <c r="AU24" s="765"/>
      <c r="AV24" s="720"/>
      <c r="AW24" s="789"/>
      <c r="BS24" s="193" t="s">
        <v>376</v>
      </c>
      <c r="BT24" s="193"/>
      <c r="BU24" s="193"/>
      <c r="BV24" s="194" t="s">
        <v>374</v>
      </c>
    </row>
    <row r="25" spans="1:74" ht="29.25" customHeight="1" x14ac:dyDescent="0.25">
      <c r="A25" s="737"/>
      <c r="B25" s="195"/>
      <c r="C25" s="740"/>
      <c r="D25" s="196"/>
      <c r="E25" s="449"/>
      <c r="F25" s="728"/>
      <c r="G25" s="731"/>
      <c r="H25" s="728"/>
      <c r="I25" s="731"/>
      <c r="J25" s="725"/>
      <c r="K25" s="197"/>
      <c r="L25" s="181"/>
      <c r="M25" s="181"/>
      <c r="N25" s="181"/>
      <c r="O25" s="181"/>
      <c r="P25" s="181"/>
      <c r="Q25" s="181"/>
      <c r="R25" s="181"/>
      <c r="S25" s="181"/>
      <c r="T25" s="198" t="str">
        <f t="shared" si="0"/>
        <v/>
      </c>
      <c r="U25" s="734"/>
      <c r="V25" s="199"/>
      <c r="W25" s="199"/>
      <c r="X25" s="199"/>
      <c r="Y25" s="199"/>
      <c r="Z25" s="199"/>
      <c r="AA25" s="734"/>
      <c r="AB25" s="731"/>
      <c r="AC25" s="728"/>
      <c r="AD25" s="731"/>
      <c r="AE25" s="728"/>
      <c r="AF25" s="731"/>
      <c r="AG25" s="725"/>
      <c r="AH25" s="721"/>
      <c r="AI25" s="196"/>
      <c r="AJ25" s="196"/>
      <c r="AK25" s="200"/>
      <c r="AL25" s="196"/>
      <c r="AM25" s="721"/>
      <c r="AN25" s="721"/>
      <c r="AO25" s="766"/>
      <c r="AP25" s="196"/>
      <c r="AQ25" s="197"/>
      <c r="AR25" s="721"/>
      <c r="AS25" s="721"/>
      <c r="AT25" s="787"/>
      <c r="AU25" s="766"/>
      <c r="AV25" s="721"/>
      <c r="AW25" s="790"/>
      <c r="BS25" s="201">
        <v>15</v>
      </c>
      <c r="BT25" s="202">
        <v>15</v>
      </c>
      <c r="BU25" s="202">
        <v>10</v>
      </c>
      <c r="BV25" s="203" t="s">
        <v>377</v>
      </c>
    </row>
    <row r="26" spans="1:74" ht="29.25" customHeight="1" x14ac:dyDescent="0.25">
      <c r="A26" s="737"/>
      <c r="B26" s="195"/>
      <c r="C26" s="740"/>
      <c r="D26" s="196"/>
      <c r="E26" s="449"/>
      <c r="F26" s="728"/>
      <c r="G26" s="731"/>
      <c r="H26" s="728"/>
      <c r="I26" s="731"/>
      <c r="J26" s="725"/>
      <c r="K26" s="197"/>
      <c r="L26" s="181"/>
      <c r="M26" s="181"/>
      <c r="N26" s="181"/>
      <c r="O26" s="181"/>
      <c r="P26" s="181"/>
      <c r="Q26" s="181"/>
      <c r="R26" s="181"/>
      <c r="S26" s="181"/>
      <c r="T26" s="198" t="str">
        <f t="shared" si="0"/>
        <v/>
      </c>
      <c r="U26" s="734"/>
      <c r="V26" s="199"/>
      <c r="W26" s="199"/>
      <c r="X26" s="199"/>
      <c r="Y26" s="199"/>
      <c r="Z26" s="199"/>
      <c r="AA26" s="734"/>
      <c r="AB26" s="731"/>
      <c r="AC26" s="728"/>
      <c r="AD26" s="731"/>
      <c r="AE26" s="728"/>
      <c r="AF26" s="731"/>
      <c r="AG26" s="725"/>
      <c r="AH26" s="721"/>
      <c r="AI26" s="196"/>
      <c r="AJ26" s="196"/>
      <c r="AK26" s="200"/>
      <c r="AL26" s="196"/>
      <c r="AM26" s="721"/>
      <c r="AN26" s="721"/>
      <c r="AO26" s="766"/>
      <c r="AP26" s="196"/>
      <c r="AQ26" s="197"/>
      <c r="AR26" s="721"/>
      <c r="AS26" s="721"/>
      <c r="AT26" s="787"/>
      <c r="AU26" s="766"/>
      <c r="AV26" s="721"/>
      <c r="AW26" s="790"/>
      <c r="BS26" s="201">
        <v>0</v>
      </c>
      <c r="BT26" s="202">
        <v>10</v>
      </c>
      <c r="BU26" s="202">
        <v>5</v>
      </c>
      <c r="BV26" s="203" t="s">
        <v>378</v>
      </c>
    </row>
    <row r="27" spans="1:74" ht="29.25" customHeight="1" x14ac:dyDescent="0.25">
      <c r="A27" s="737"/>
      <c r="B27" s="195"/>
      <c r="C27" s="740"/>
      <c r="D27" s="196"/>
      <c r="E27" s="449"/>
      <c r="F27" s="728"/>
      <c r="G27" s="731"/>
      <c r="H27" s="728"/>
      <c r="I27" s="731"/>
      <c r="J27" s="725"/>
      <c r="K27" s="204"/>
      <c r="L27" s="181"/>
      <c r="M27" s="181"/>
      <c r="N27" s="181"/>
      <c r="O27" s="181"/>
      <c r="P27" s="181"/>
      <c r="Q27" s="181"/>
      <c r="R27" s="181"/>
      <c r="S27" s="181"/>
      <c r="T27" s="198" t="str">
        <f t="shared" si="0"/>
        <v/>
      </c>
      <c r="U27" s="734"/>
      <c r="V27" s="199"/>
      <c r="W27" s="199"/>
      <c r="X27" s="199"/>
      <c r="Y27" s="199"/>
      <c r="Z27" s="199"/>
      <c r="AA27" s="734"/>
      <c r="AB27" s="731"/>
      <c r="AC27" s="728"/>
      <c r="AD27" s="731"/>
      <c r="AE27" s="728"/>
      <c r="AF27" s="731"/>
      <c r="AG27" s="725"/>
      <c r="AH27" s="721"/>
      <c r="AI27" s="204"/>
      <c r="AJ27" s="204"/>
      <c r="AK27" s="204"/>
      <c r="AL27" s="204"/>
      <c r="AM27" s="721"/>
      <c r="AN27" s="721"/>
      <c r="AO27" s="766"/>
      <c r="AP27" s="204"/>
      <c r="AQ27" s="197"/>
      <c r="AR27" s="721"/>
      <c r="AS27" s="721"/>
      <c r="AT27" s="787"/>
      <c r="AU27" s="766"/>
      <c r="AV27" s="721"/>
      <c r="AW27" s="790"/>
      <c r="BT27" s="202">
        <v>0</v>
      </c>
      <c r="BU27" s="202">
        <v>0</v>
      </c>
    </row>
    <row r="28" spans="1:74" ht="29.25" customHeight="1" thickBot="1" x14ac:dyDescent="0.3">
      <c r="A28" s="738"/>
      <c r="B28" s="205"/>
      <c r="C28" s="741"/>
      <c r="D28" s="206"/>
      <c r="E28" s="450"/>
      <c r="F28" s="729"/>
      <c r="G28" s="732"/>
      <c r="H28" s="729"/>
      <c r="I28" s="732"/>
      <c r="J28" s="726"/>
      <c r="K28" s="207"/>
      <c r="L28" s="182"/>
      <c r="M28" s="208"/>
      <c r="N28" s="208"/>
      <c r="O28" s="208"/>
      <c r="P28" s="208"/>
      <c r="Q28" s="208"/>
      <c r="R28" s="208"/>
      <c r="S28" s="208"/>
      <c r="T28" s="209" t="str">
        <f t="shared" si="0"/>
        <v/>
      </c>
      <c r="U28" s="735"/>
      <c r="V28" s="210"/>
      <c r="W28" s="210"/>
      <c r="X28" s="210"/>
      <c r="Y28" s="210"/>
      <c r="Z28" s="210"/>
      <c r="AA28" s="735"/>
      <c r="AB28" s="732"/>
      <c r="AC28" s="729"/>
      <c r="AD28" s="732"/>
      <c r="AE28" s="729"/>
      <c r="AF28" s="732"/>
      <c r="AG28" s="726"/>
      <c r="AH28" s="722"/>
      <c r="AI28" s="207"/>
      <c r="AJ28" s="207"/>
      <c r="AK28" s="207"/>
      <c r="AL28" s="207"/>
      <c r="AM28" s="722"/>
      <c r="AN28" s="722"/>
      <c r="AO28" s="767"/>
      <c r="AP28" s="207"/>
      <c r="AQ28" s="221"/>
      <c r="AR28" s="722"/>
      <c r="AS28" s="722"/>
      <c r="AT28" s="788"/>
      <c r="AU28" s="767"/>
      <c r="AV28" s="722"/>
      <c r="AW28" s="791"/>
    </row>
  </sheetData>
  <mergeCells count="157">
    <mergeCell ref="AS24:AS28"/>
    <mergeCell ref="AT24:AT28"/>
    <mergeCell ref="AU24:AU28"/>
    <mergeCell ref="AV24:AV28"/>
    <mergeCell ref="AW24:AW28"/>
    <mergeCell ref="AT14:AT18"/>
    <mergeCell ref="AU14:AU18"/>
    <mergeCell ref="AV14:AV18"/>
    <mergeCell ref="AW14:AW18"/>
    <mergeCell ref="AS19:AS23"/>
    <mergeCell ref="AT19:AT23"/>
    <mergeCell ref="AU19:AU23"/>
    <mergeCell ref="AV19:AV23"/>
    <mergeCell ref="AW19:AW23"/>
    <mergeCell ref="AW6:AW8"/>
    <mergeCell ref="AI4:AL5"/>
    <mergeCell ref="AM4:AN5"/>
    <mergeCell ref="AO4:AR5"/>
    <mergeCell ref="AH9:AH13"/>
    <mergeCell ref="AH14:AH18"/>
    <mergeCell ref="AM14:AM18"/>
    <mergeCell ref="AN14:AN18"/>
    <mergeCell ref="AM1:AW2"/>
    <mergeCell ref="AM3:AW3"/>
    <mergeCell ref="AS4:AT5"/>
    <mergeCell ref="AU4:AW5"/>
    <mergeCell ref="AL6:AL7"/>
    <mergeCell ref="AO6:AO7"/>
    <mergeCell ref="AS6:AS8"/>
    <mergeCell ref="AT6:AT8"/>
    <mergeCell ref="AU6:AU8"/>
    <mergeCell ref="AV6:AV8"/>
    <mergeCell ref="AS9:AS13"/>
    <mergeCell ref="AT9:AT13"/>
    <mergeCell ref="AU9:AU13"/>
    <mergeCell ref="AV9:AV13"/>
    <mergeCell ref="AW9:AW13"/>
    <mergeCell ref="AS14:AS18"/>
    <mergeCell ref="AO9:AO13"/>
    <mergeCell ref="AR9:AR13"/>
    <mergeCell ref="AO14:AO18"/>
    <mergeCell ref="AR14:AR18"/>
    <mergeCell ref="AO19:AO23"/>
    <mergeCell ref="AR19:AR23"/>
    <mergeCell ref="AH19:AH23"/>
    <mergeCell ref="AH24:AH28"/>
    <mergeCell ref="AM6:AM8"/>
    <mergeCell ref="AN6:AN8"/>
    <mergeCell ref="AQ6:AQ8"/>
    <mergeCell ref="AR6:AR8"/>
    <mergeCell ref="AO24:AO28"/>
    <mergeCell ref="AR24:AR28"/>
    <mergeCell ref="AM9:AM13"/>
    <mergeCell ref="AN9:AN13"/>
    <mergeCell ref="AP6:AP8"/>
    <mergeCell ref="A1:C2"/>
    <mergeCell ref="D1:AL1"/>
    <mergeCell ref="K7:K8"/>
    <mergeCell ref="L7:L8"/>
    <mergeCell ref="M7:V7"/>
    <mergeCell ref="X7:AB7"/>
    <mergeCell ref="AM19:AM23"/>
    <mergeCell ref="AN19:AN23"/>
    <mergeCell ref="AM24:AM28"/>
    <mergeCell ref="AN24:AN28"/>
    <mergeCell ref="D2:AL2"/>
    <mergeCell ref="D5:D7"/>
    <mergeCell ref="E5:E8"/>
    <mergeCell ref="F5:I5"/>
    <mergeCell ref="AC5:AF5"/>
    <mergeCell ref="AG6:AG8"/>
    <mergeCell ref="AI6:AI8"/>
    <mergeCell ref="AJ6:AJ8"/>
    <mergeCell ref="AK6:AK8"/>
    <mergeCell ref="A3:C3"/>
    <mergeCell ref="D3:AL3"/>
    <mergeCell ref="A4:A8"/>
    <mergeCell ref="B4:E4"/>
    <mergeCell ref="F4:J4"/>
    <mergeCell ref="AC4:AG4"/>
    <mergeCell ref="AH4:AH8"/>
    <mergeCell ref="B5:B7"/>
    <mergeCell ref="C5:C7"/>
    <mergeCell ref="T8:U8"/>
    <mergeCell ref="X8:Y8"/>
    <mergeCell ref="AA8:AB8"/>
    <mergeCell ref="J6:J8"/>
    <mergeCell ref="K6:AB6"/>
    <mergeCell ref="F6:G7"/>
    <mergeCell ref="H6:I7"/>
    <mergeCell ref="AC6:AD7"/>
    <mergeCell ref="AE6:AF7"/>
    <mergeCell ref="K4:AB5"/>
    <mergeCell ref="AC14:AC18"/>
    <mergeCell ref="AD14:AD18"/>
    <mergeCell ref="AE14:AE18"/>
    <mergeCell ref="AF14:AF18"/>
    <mergeCell ref="U14:U18"/>
    <mergeCell ref="AA14:AA18"/>
    <mergeCell ref="AD9:AD13"/>
    <mergeCell ref="AG14:AG18"/>
    <mergeCell ref="AB14:AB18"/>
    <mergeCell ref="AA19:AA23"/>
    <mergeCell ref="A19:A23"/>
    <mergeCell ref="C19:C23"/>
    <mergeCell ref="E19:E23"/>
    <mergeCell ref="F19:F23"/>
    <mergeCell ref="G19:G23"/>
    <mergeCell ref="G9:G13"/>
    <mergeCell ref="H9:H13"/>
    <mergeCell ref="H19:H23"/>
    <mergeCell ref="I19:I23"/>
    <mergeCell ref="A14:A18"/>
    <mergeCell ref="C14:C18"/>
    <mergeCell ref="E14:E18"/>
    <mergeCell ref="F14:F18"/>
    <mergeCell ref="G14:G18"/>
    <mergeCell ref="H14:H18"/>
    <mergeCell ref="I14:I18"/>
    <mergeCell ref="J14:J18"/>
    <mergeCell ref="A9:A13"/>
    <mergeCell ref="C9:C13"/>
    <mergeCell ref="E9:E13"/>
    <mergeCell ref="F9:F13"/>
    <mergeCell ref="A24:A28"/>
    <mergeCell ref="C24:C28"/>
    <mergeCell ref="E24:E28"/>
    <mergeCell ref="F24:F28"/>
    <mergeCell ref="J19:J23"/>
    <mergeCell ref="G24:G28"/>
    <mergeCell ref="H24:H28"/>
    <mergeCell ref="I24:I28"/>
    <mergeCell ref="J24:J28"/>
    <mergeCell ref="AG24:AG28"/>
    <mergeCell ref="AG19:AG23"/>
    <mergeCell ref="AE9:AE13"/>
    <mergeCell ref="AF9:AF13"/>
    <mergeCell ref="AG9:AG13"/>
    <mergeCell ref="I9:I13"/>
    <mergeCell ref="J9:J13"/>
    <mergeCell ref="U9:U13"/>
    <mergeCell ref="AA9:AA13"/>
    <mergeCell ref="AB9:AB13"/>
    <mergeCell ref="AC9:AC13"/>
    <mergeCell ref="AB24:AB28"/>
    <mergeCell ref="AC24:AC28"/>
    <mergeCell ref="AD24:AD28"/>
    <mergeCell ref="AE24:AE28"/>
    <mergeCell ref="AF24:AF28"/>
    <mergeCell ref="AB19:AB23"/>
    <mergeCell ref="AC19:AC23"/>
    <mergeCell ref="AD19:AD23"/>
    <mergeCell ref="AE19:AE23"/>
    <mergeCell ref="AF19:AF23"/>
    <mergeCell ref="U24:U28"/>
    <mergeCell ref="AA24:AA28"/>
    <mergeCell ref="U19:U23"/>
  </mergeCells>
  <conditionalFormatting sqref="J9">
    <cfRule type="containsText" dxfId="62" priority="136" operator="containsText" text="BAJO">
      <formula>NOT(ISERROR(SEARCH("BAJO",J9)))</formula>
    </cfRule>
    <cfRule type="containsText" dxfId="58" priority="133" operator="containsText" text="EXTREMO">
      <formula>NOT(ISERROR(SEARCH("EXTREMO",J9)))</formula>
    </cfRule>
    <cfRule type="containsText" dxfId="57" priority="134" operator="containsText" text="ALTO">
      <formula>NOT(ISERROR(SEARCH("ALTO",J9)))</formula>
    </cfRule>
    <cfRule type="containsText" dxfId="56" priority="135" operator="containsText" text="MEDIO">
      <formula>NOT(ISERROR(SEARCH("MEDIO",J9)))</formula>
    </cfRule>
  </conditionalFormatting>
  <conditionalFormatting sqref="J14">
    <cfRule type="containsText" dxfId="53" priority="99" operator="containsText" text="EXTREMO">
      <formula>NOT(ISERROR(SEARCH("EXTREMO",J14)))</formula>
    </cfRule>
    <cfRule type="containsText" dxfId="52" priority="100" operator="containsText" text="ALTO">
      <formula>NOT(ISERROR(SEARCH("ALTO",J14)))</formula>
    </cfRule>
    <cfRule type="containsText" dxfId="51" priority="101" operator="containsText" text="MEDIO">
      <formula>NOT(ISERROR(SEARCH("MEDIO",J14)))</formula>
    </cfRule>
    <cfRule type="containsText" dxfId="49" priority="102" operator="containsText" text="BAJO">
      <formula>NOT(ISERROR(SEARCH("BAJO",J14)))</formula>
    </cfRule>
  </conditionalFormatting>
  <conditionalFormatting sqref="J19">
    <cfRule type="containsText" dxfId="47" priority="68" operator="containsText" text="BAJO">
      <formula>NOT(ISERROR(SEARCH("BAJO",J19)))</formula>
    </cfRule>
    <cfRule type="containsText" dxfId="46" priority="67" operator="containsText" text="MEDIO">
      <formula>NOT(ISERROR(SEARCH("MEDIO",J19)))</formula>
    </cfRule>
    <cfRule type="containsText" dxfId="45" priority="66" operator="containsText" text="ALTO">
      <formula>NOT(ISERROR(SEARCH("ALTO",J19)))</formula>
    </cfRule>
    <cfRule type="containsText" dxfId="44" priority="65" operator="containsText" text="EXTREMO">
      <formula>NOT(ISERROR(SEARCH("EXTREMO",J19)))</formula>
    </cfRule>
  </conditionalFormatting>
  <conditionalFormatting sqref="J24">
    <cfRule type="containsText" dxfId="38" priority="34" operator="containsText" text="BAJO">
      <formula>NOT(ISERROR(SEARCH("BAJO",J24)))</formula>
    </cfRule>
    <cfRule type="containsText" dxfId="37" priority="33" operator="containsText" text="MEDIO">
      <formula>NOT(ISERROR(SEARCH("MEDIO",J24)))</formula>
    </cfRule>
    <cfRule type="containsText" dxfId="35" priority="31" operator="containsText" text="EXTREMO">
      <formula>NOT(ISERROR(SEARCH("EXTREMO",J24)))</formula>
    </cfRule>
    <cfRule type="containsText" dxfId="34" priority="32" operator="containsText" text="ALTO">
      <formula>NOT(ISERROR(SEARCH("ALTO",J24)))</formula>
    </cfRule>
  </conditionalFormatting>
  <conditionalFormatting sqref="AG9">
    <cfRule type="containsText" dxfId="30" priority="110" operator="containsText" text="BAJO">
      <formula>NOT(ISERROR(SEARCH("BAJO",AG9)))</formula>
    </cfRule>
    <cfRule type="containsText" dxfId="29" priority="109" operator="containsText" text="MEDIO">
      <formula>NOT(ISERROR(SEARCH("MEDIO",AG9)))</formula>
    </cfRule>
    <cfRule type="containsText" dxfId="28" priority="108" operator="containsText" text="ALTO">
      <formula>NOT(ISERROR(SEARCH("ALTO",AG9)))</formula>
    </cfRule>
    <cfRule type="containsText" dxfId="27" priority="107" operator="containsText" text="EXTREMO">
      <formula>NOT(ISERROR(SEARCH("EXTREMO",AG9)))</formula>
    </cfRule>
  </conditionalFormatting>
  <conditionalFormatting sqref="AG14">
    <cfRule type="containsText" dxfId="19" priority="73" operator="containsText" text="EXTREMO">
      <formula>NOT(ISERROR(SEARCH("EXTREMO",AG14)))</formula>
    </cfRule>
    <cfRule type="containsText" dxfId="18" priority="74" operator="containsText" text="ALTO">
      <formula>NOT(ISERROR(SEARCH("ALTO",AG14)))</formula>
    </cfRule>
    <cfRule type="containsText" dxfId="17" priority="75" operator="containsText" text="MEDIO">
      <formula>NOT(ISERROR(SEARCH("MEDIO",AG14)))</formula>
    </cfRule>
    <cfRule type="containsText" dxfId="16" priority="76" operator="containsText" text="BAJO">
      <formula>NOT(ISERROR(SEARCH("BAJO",AG14)))</formula>
    </cfRule>
  </conditionalFormatting>
  <conditionalFormatting sqref="AG19">
    <cfRule type="containsText" dxfId="15" priority="42" operator="containsText" text="BAJO">
      <formula>NOT(ISERROR(SEARCH("BAJO",AG19)))</formula>
    </cfRule>
    <cfRule type="containsText" dxfId="14" priority="41" operator="containsText" text="MEDIO">
      <formula>NOT(ISERROR(SEARCH("MEDIO",AG19)))</formula>
    </cfRule>
    <cfRule type="containsText" dxfId="13" priority="40" operator="containsText" text="ALTO">
      <formula>NOT(ISERROR(SEARCH("ALTO",AG19)))</formula>
    </cfRule>
    <cfRule type="containsText" dxfId="12" priority="39" operator="containsText" text="EXTREMO">
      <formula>NOT(ISERROR(SEARCH("EXTREMO",AG19)))</formula>
    </cfRule>
  </conditionalFormatting>
  <conditionalFormatting sqref="AG24">
    <cfRule type="containsText" dxfId="6" priority="7" operator="containsText" text="MEDIO">
      <formula>NOT(ISERROR(SEARCH("MEDIO",AG24)))</formula>
    </cfRule>
    <cfRule type="containsText" dxfId="5" priority="6" operator="containsText" text="ALTO">
      <formula>NOT(ISERROR(SEARCH("ALTO",AG24)))</formula>
    </cfRule>
    <cfRule type="containsText" dxfId="4" priority="5" operator="containsText" text="EXTREMO">
      <formula>NOT(ISERROR(SEARCH("EXTREMO",AG24)))</formula>
    </cfRule>
    <cfRule type="containsText" dxfId="0" priority="8" operator="containsText" text="BAJO">
      <formula>NOT(ISERROR(SEARCH("BAJO",AG24)))</formula>
    </cfRule>
  </conditionalFormatting>
  <dataValidations count="15">
    <dataValidation type="list" allowBlank="1" showInputMessage="1" showErrorMessage="1" sqref="S24:S28" xr:uid="{00000000-0002-0000-0900-000000000000}">
      <formula1>$BU$25:$BU$27</formula1>
    </dataValidation>
    <dataValidation type="list" allowBlank="1" showInputMessage="1" showErrorMessage="1" sqref="P24:P28" xr:uid="{00000000-0002-0000-0900-000001000000}">
      <formula1>$BT$25:$BT$27</formula1>
    </dataValidation>
    <dataValidation type="list" allowBlank="1" showInputMessage="1" showErrorMessage="1" sqref="M24:O28 Q24:R28" xr:uid="{00000000-0002-0000-0900-000002000000}">
      <formula1>$BS$25:$BS$26</formula1>
    </dataValidation>
    <dataValidation type="list" allowBlank="1" showInputMessage="1" showErrorMessage="1" sqref="S19:S23" xr:uid="{00000000-0002-0000-0900-000003000000}">
      <formula1>$BU$20:$BU$22</formula1>
    </dataValidation>
    <dataValidation type="list" allowBlank="1" showInputMessage="1" showErrorMessage="1" sqref="P19:P23" xr:uid="{00000000-0002-0000-0900-000004000000}">
      <formula1>$BT$20:$BT$22</formula1>
    </dataValidation>
    <dataValidation type="list" allowBlank="1" showInputMessage="1" showErrorMessage="1" sqref="M19:O23 Q19:R23" xr:uid="{00000000-0002-0000-0900-000005000000}">
      <formula1>$BS$20:$BS$21</formula1>
    </dataValidation>
    <dataValidation type="list" allowBlank="1" showInputMessage="1" showErrorMessage="1" sqref="S14:S18" xr:uid="{00000000-0002-0000-0900-000006000000}">
      <formula1>$BU$15:$BU$17</formula1>
    </dataValidation>
    <dataValidation type="list" allowBlank="1" showInputMessage="1" showErrorMessage="1" sqref="P14:P18" xr:uid="{00000000-0002-0000-0900-000007000000}">
      <formula1>$BT$15:$BT$17</formula1>
    </dataValidation>
    <dataValidation type="list" allowBlank="1" showInputMessage="1" showErrorMessage="1" sqref="M14:O18 Q14:R18" xr:uid="{00000000-0002-0000-0900-000008000000}">
      <formula1>$BS$15:$BS$16</formula1>
    </dataValidation>
    <dataValidation type="list" allowBlank="1" showInputMessage="1" showErrorMessage="1" sqref="S9:S13" xr:uid="{00000000-0002-0000-0900-000009000000}">
      <formula1>$BU$10:$BU$12</formula1>
    </dataValidation>
    <dataValidation type="list" allowBlank="1" showInputMessage="1" showErrorMessage="1" sqref="P9:P13" xr:uid="{00000000-0002-0000-0900-00000A000000}">
      <formula1>$BT$10:$BT$12</formula1>
    </dataValidation>
    <dataValidation type="list" allowBlank="1" showInputMessage="1" showErrorMessage="1" sqref="M9:O13 Q9:R13" xr:uid="{00000000-0002-0000-0900-00000B000000}">
      <formula1>$BS$10:$BS$11</formula1>
    </dataValidation>
    <dataValidation type="list" allowBlank="1" showInputMessage="1" showErrorMessage="1" sqref="H9:H28" xr:uid="{00000000-0002-0000-0900-00000C000000}">
      <formula1>"3,4,5"</formula1>
    </dataValidation>
    <dataValidation type="list" allowBlank="1" showInputMessage="1" showErrorMessage="1" sqref="Z9:Z28" xr:uid="{00000000-0002-0000-0900-00000D000000}">
      <formula1>"SI,NO"</formula1>
    </dataValidation>
    <dataValidation allowBlank="1" showInputMessage="1" showErrorMessage="1" promptTitle="Nivel de Documentación" prompt="Los controles deben estar debidamente documentados para facilitar su comprensión y aplicación. Así mismo, deben definir los responsables de su implementación y seguimiento." sqref="T65382:T65383 JJ65382:JJ65383 TF65382:TF65383 ADB65382:ADB65383 AMX65382:AMX65383 AWT65382:AWT65383 BGP65382:BGP65383 BQL65382:BQL65383 CAH65382:CAH65383 CKD65382:CKD65383 CTZ65382:CTZ65383 DDV65382:DDV65383 DNR65382:DNR65383 DXN65382:DXN65383 EHJ65382:EHJ65383 ERF65382:ERF65383 FBB65382:FBB65383 FKX65382:FKX65383 FUT65382:FUT65383 GEP65382:GEP65383 GOL65382:GOL65383 GYH65382:GYH65383 HID65382:HID65383 HRZ65382:HRZ65383 IBV65382:IBV65383 ILR65382:ILR65383 IVN65382:IVN65383 JFJ65382:JFJ65383 JPF65382:JPF65383 JZB65382:JZB65383 KIX65382:KIX65383 KST65382:KST65383 LCP65382:LCP65383 LML65382:LML65383 LWH65382:LWH65383 MGD65382:MGD65383 MPZ65382:MPZ65383 MZV65382:MZV65383 NJR65382:NJR65383 NTN65382:NTN65383 ODJ65382:ODJ65383 ONF65382:ONF65383 OXB65382:OXB65383 PGX65382:PGX65383 PQT65382:PQT65383 QAP65382:QAP65383 QKL65382:QKL65383 QUH65382:QUH65383 RED65382:RED65383 RNZ65382:RNZ65383 RXV65382:RXV65383 SHR65382:SHR65383 SRN65382:SRN65383 TBJ65382:TBJ65383 TLF65382:TLF65383 TVB65382:TVB65383 UEX65382:UEX65383 UOT65382:UOT65383 UYP65382:UYP65383 VIL65382:VIL65383 VSH65382:VSH65383 WCD65382:WCD65383 WLZ65382:WLZ65383 WVV65382:WVV65383 T130918:T130919 JJ130918:JJ130919 TF130918:TF130919 ADB130918:ADB130919 AMX130918:AMX130919 AWT130918:AWT130919 BGP130918:BGP130919 BQL130918:BQL130919 CAH130918:CAH130919 CKD130918:CKD130919 CTZ130918:CTZ130919 DDV130918:DDV130919 DNR130918:DNR130919 DXN130918:DXN130919 EHJ130918:EHJ130919 ERF130918:ERF130919 FBB130918:FBB130919 FKX130918:FKX130919 FUT130918:FUT130919 GEP130918:GEP130919 GOL130918:GOL130919 GYH130918:GYH130919 HID130918:HID130919 HRZ130918:HRZ130919 IBV130918:IBV130919 ILR130918:ILR130919 IVN130918:IVN130919 JFJ130918:JFJ130919 JPF130918:JPF130919 JZB130918:JZB130919 KIX130918:KIX130919 KST130918:KST130919 LCP130918:LCP130919 LML130918:LML130919 LWH130918:LWH130919 MGD130918:MGD130919 MPZ130918:MPZ130919 MZV130918:MZV130919 NJR130918:NJR130919 NTN130918:NTN130919 ODJ130918:ODJ130919 ONF130918:ONF130919 OXB130918:OXB130919 PGX130918:PGX130919 PQT130918:PQT130919 QAP130918:QAP130919 QKL130918:QKL130919 QUH130918:QUH130919 RED130918:RED130919 RNZ130918:RNZ130919 RXV130918:RXV130919 SHR130918:SHR130919 SRN130918:SRN130919 TBJ130918:TBJ130919 TLF130918:TLF130919 TVB130918:TVB130919 UEX130918:UEX130919 UOT130918:UOT130919 UYP130918:UYP130919 VIL130918:VIL130919 VSH130918:VSH130919 WCD130918:WCD130919 WLZ130918:WLZ130919 WVV130918:WVV130919 T196454:T196455 JJ196454:JJ196455 TF196454:TF196455 ADB196454:ADB196455 AMX196454:AMX196455 AWT196454:AWT196455 BGP196454:BGP196455 BQL196454:BQL196455 CAH196454:CAH196455 CKD196454:CKD196455 CTZ196454:CTZ196455 DDV196454:DDV196455 DNR196454:DNR196455 DXN196454:DXN196455 EHJ196454:EHJ196455 ERF196454:ERF196455 FBB196454:FBB196455 FKX196454:FKX196455 FUT196454:FUT196455 GEP196454:GEP196455 GOL196454:GOL196455 GYH196454:GYH196455 HID196454:HID196455 HRZ196454:HRZ196455 IBV196454:IBV196455 ILR196454:ILR196455 IVN196454:IVN196455 JFJ196454:JFJ196455 JPF196454:JPF196455 JZB196454:JZB196455 KIX196454:KIX196455 KST196454:KST196455 LCP196454:LCP196455 LML196454:LML196455 LWH196454:LWH196455 MGD196454:MGD196455 MPZ196454:MPZ196455 MZV196454:MZV196455 NJR196454:NJR196455 NTN196454:NTN196455 ODJ196454:ODJ196455 ONF196454:ONF196455 OXB196454:OXB196455 PGX196454:PGX196455 PQT196454:PQT196455 QAP196454:QAP196455 QKL196454:QKL196455 QUH196454:QUH196455 RED196454:RED196455 RNZ196454:RNZ196455 RXV196454:RXV196455 SHR196454:SHR196455 SRN196454:SRN196455 TBJ196454:TBJ196455 TLF196454:TLF196455 TVB196454:TVB196455 UEX196454:UEX196455 UOT196454:UOT196455 UYP196454:UYP196455 VIL196454:VIL196455 VSH196454:VSH196455 WCD196454:WCD196455 WLZ196454:WLZ196455 WVV196454:WVV196455 T261990:T261991 JJ261990:JJ261991 TF261990:TF261991 ADB261990:ADB261991 AMX261990:AMX261991 AWT261990:AWT261991 BGP261990:BGP261991 BQL261990:BQL261991 CAH261990:CAH261991 CKD261990:CKD261991 CTZ261990:CTZ261991 DDV261990:DDV261991 DNR261990:DNR261991 DXN261990:DXN261991 EHJ261990:EHJ261991 ERF261990:ERF261991 FBB261990:FBB261991 FKX261990:FKX261991 FUT261990:FUT261991 GEP261990:GEP261991 GOL261990:GOL261991 GYH261990:GYH261991 HID261990:HID261991 HRZ261990:HRZ261991 IBV261990:IBV261991 ILR261990:ILR261991 IVN261990:IVN261991 JFJ261990:JFJ261991 JPF261990:JPF261991 JZB261990:JZB261991 KIX261990:KIX261991 KST261990:KST261991 LCP261990:LCP261991 LML261990:LML261991 LWH261990:LWH261991 MGD261990:MGD261991 MPZ261990:MPZ261991 MZV261990:MZV261991 NJR261990:NJR261991 NTN261990:NTN261991 ODJ261990:ODJ261991 ONF261990:ONF261991 OXB261990:OXB261991 PGX261990:PGX261991 PQT261990:PQT261991 QAP261990:QAP261991 QKL261990:QKL261991 QUH261990:QUH261991 RED261990:RED261991 RNZ261990:RNZ261991 RXV261990:RXV261991 SHR261990:SHR261991 SRN261990:SRN261991 TBJ261990:TBJ261991 TLF261990:TLF261991 TVB261990:TVB261991 UEX261990:UEX261991 UOT261990:UOT261991 UYP261990:UYP261991 VIL261990:VIL261991 VSH261990:VSH261991 WCD261990:WCD261991 WLZ261990:WLZ261991 WVV261990:WVV261991 T327526:T327527 JJ327526:JJ327527 TF327526:TF327527 ADB327526:ADB327527 AMX327526:AMX327527 AWT327526:AWT327527 BGP327526:BGP327527 BQL327526:BQL327527 CAH327526:CAH327527 CKD327526:CKD327527 CTZ327526:CTZ327527 DDV327526:DDV327527 DNR327526:DNR327527 DXN327526:DXN327527 EHJ327526:EHJ327527 ERF327526:ERF327527 FBB327526:FBB327527 FKX327526:FKX327527 FUT327526:FUT327527 GEP327526:GEP327527 GOL327526:GOL327527 GYH327526:GYH327527 HID327526:HID327527 HRZ327526:HRZ327527 IBV327526:IBV327527 ILR327526:ILR327527 IVN327526:IVN327527 JFJ327526:JFJ327527 JPF327526:JPF327527 JZB327526:JZB327527 KIX327526:KIX327527 KST327526:KST327527 LCP327526:LCP327527 LML327526:LML327527 LWH327526:LWH327527 MGD327526:MGD327527 MPZ327526:MPZ327527 MZV327526:MZV327527 NJR327526:NJR327527 NTN327526:NTN327527 ODJ327526:ODJ327527 ONF327526:ONF327527 OXB327526:OXB327527 PGX327526:PGX327527 PQT327526:PQT327527 QAP327526:QAP327527 QKL327526:QKL327527 QUH327526:QUH327527 RED327526:RED327527 RNZ327526:RNZ327527 RXV327526:RXV327527 SHR327526:SHR327527 SRN327526:SRN327527 TBJ327526:TBJ327527 TLF327526:TLF327527 TVB327526:TVB327527 UEX327526:UEX327527 UOT327526:UOT327527 UYP327526:UYP327527 VIL327526:VIL327527 VSH327526:VSH327527 WCD327526:WCD327527 WLZ327526:WLZ327527 WVV327526:WVV327527 T393062:T393063 JJ393062:JJ393063 TF393062:TF393063 ADB393062:ADB393063 AMX393062:AMX393063 AWT393062:AWT393063 BGP393062:BGP393063 BQL393062:BQL393063 CAH393062:CAH393063 CKD393062:CKD393063 CTZ393062:CTZ393063 DDV393062:DDV393063 DNR393062:DNR393063 DXN393062:DXN393063 EHJ393062:EHJ393063 ERF393062:ERF393063 FBB393062:FBB393063 FKX393062:FKX393063 FUT393062:FUT393063 GEP393062:GEP393063 GOL393062:GOL393063 GYH393062:GYH393063 HID393062:HID393063 HRZ393062:HRZ393063 IBV393062:IBV393063 ILR393062:ILR393063 IVN393062:IVN393063 JFJ393062:JFJ393063 JPF393062:JPF393063 JZB393062:JZB393063 KIX393062:KIX393063 KST393062:KST393063 LCP393062:LCP393063 LML393062:LML393063 LWH393062:LWH393063 MGD393062:MGD393063 MPZ393062:MPZ393063 MZV393062:MZV393063 NJR393062:NJR393063 NTN393062:NTN393063 ODJ393062:ODJ393063 ONF393062:ONF393063 OXB393062:OXB393063 PGX393062:PGX393063 PQT393062:PQT393063 QAP393062:QAP393063 QKL393062:QKL393063 QUH393062:QUH393063 RED393062:RED393063 RNZ393062:RNZ393063 RXV393062:RXV393063 SHR393062:SHR393063 SRN393062:SRN393063 TBJ393062:TBJ393063 TLF393062:TLF393063 TVB393062:TVB393063 UEX393062:UEX393063 UOT393062:UOT393063 UYP393062:UYP393063 VIL393062:VIL393063 VSH393062:VSH393063 WCD393062:WCD393063 WLZ393062:WLZ393063 WVV393062:WVV393063 T458598:T458599 JJ458598:JJ458599 TF458598:TF458599 ADB458598:ADB458599 AMX458598:AMX458599 AWT458598:AWT458599 BGP458598:BGP458599 BQL458598:BQL458599 CAH458598:CAH458599 CKD458598:CKD458599 CTZ458598:CTZ458599 DDV458598:DDV458599 DNR458598:DNR458599 DXN458598:DXN458599 EHJ458598:EHJ458599 ERF458598:ERF458599 FBB458598:FBB458599 FKX458598:FKX458599 FUT458598:FUT458599 GEP458598:GEP458599 GOL458598:GOL458599 GYH458598:GYH458599 HID458598:HID458599 HRZ458598:HRZ458599 IBV458598:IBV458599 ILR458598:ILR458599 IVN458598:IVN458599 JFJ458598:JFJ458599 JPF458598:JPF458599 JZB458598:JZB458599 KIX458598:KIX458599 KST458598:KST458599 LCP458598:LCP458599 LML458598:LML458599 LWH458598:LWH458599 MGD458598:MGD458599 MPZ458598:MPZ458599 MZV458598:MZV458599 NJR458598:NJR458599 NTN458598:NTN458599 ODJ458598:ODJ458599 ONF458598:ONF458599 OXB458598:OXB458599 PGX458598:PGX458599 PQT458598:PQT458599 QAP458598:QAP458599 QKL458598:QKL458599 QUH458598:QUH458599 RED458598:RED458599 RNZ458598:RNZ458599 RXV458598:RXV458599 SHR458598:SHR458599 SRN458598:SRN458599 TBJ458598:TBJ458599 TLF458598:TLF458599 TVB458598:TVB458599 UEX458598:UEX458599 UOT458598:UOT458599 UYP458598:UYP458599 VIL458598:VIL458599 VSH458598:VSH458599 WCD458598:WCD458599 WLZ458598:WLZ458599 WVV458598:WVV458599 T524134:T524135 JJ524134:JJ524135 TF524134:TF524135 ADB524134:ADB524135 AMX524134:AMX524135 AWT524134:AWT524135 BGP524134:BGP524135 BQL524134:BQL524135 CAH524134:CAH524135 CKD524134:CKD524135 CTZ524134:CTZ524135 DDV524134:DDV524135 DNR524134:DNR524135 DXN524134:DXN524135 EHJ524134:EHJ524135 ERF524134:ERF524135 FBB524134:FBB524135 FKX524134:FKX524135 FUT524134:FUT524135 GEP524134:GEP524135 GOL524134:GOL524135 GYH524134:GYH524135 HID524134:HID524135 HRZ524134:HRZ524135 IBV524134:IBV524135 ILR524134:ILR524135 IVN524134:IVN524135 JFJ524134:JFJ524135 JPF524134:JPF524135 JZB524134:JZB524135 KIX524134:KIX524135 KST524134:KST524135 LCP524134:LCP524135 LML524134:LML524135 LWH524134:LWH524135 MGD524134:MGD524135 MPZ524134:MPZ524135 MZV524134:MZV524135 NJR524134:NJR524135 NTN524134:NTN524135 ODJ524134:ODJ524135 ONF524134:ONF524135 OXB524134:OXB524135 PGX524134:PGX524135 PQT524134:PQT524135 QAP524134:QAP524135 QKL524134:QKL524135 QUH524134:QUH524135 RED524134:RED524135 RNZ524134:RNZ524135 RXV524134:RXV524135 SHR524134:SHR524135 SRN524134:SRN524135 TBJ524134:TBJ524135 TLF524134:TLF524135 TVB524134:TVB524135 UEX524134:UEX524135 UOT524134:UOT524135 UYP524134:UYP524135 VIL524134:VIL524135 VSH524134:VSH524135 WCD524134:WCD524135 WLZ524134:WLZ524135 WVV524134:WVV524135 T589670:T589671 JJ589670:JJ589671 TF589670:TF589671 ADB589670:ADB589671 AMX589670:AMX589671 AWT589670:AWT589671 BGP589670:BGP589671 BQL589670:BQL589671 CAH589670:CAH589671 CKD589670:CKD589671 CTZ589670:CTZ589671 DDV589670:DDV589671 DNR589670:DNR589671 DXN589670:DXN589671 EHJ589670:EHJ589671 ERF589670:ERF589671 FBB589670:FBB589671 FKX589670:FKX589671 FUT589670:FUT589671 GEP589670:GEP589671 GOL589670:GOL589671 GYH589670:GYH589671 HID589670:HID589671 HRZ589670:HRZ589671 IBV589670:IBV589671 ILR589670:ILR589671 IVN589670:IVN589671 JFJ589670:JFJ589671 JPF589670:JPF589671 JZB589670:JZB589671 KIX589670:KIX589671 KST589670:KST589671 LCP589670:LCP589671 LML589670:LML589671 LWH589670:LWH589671 MGD589670:MGD589671 MPZ589670:MPZ589671 MZV589670:MZV589671 NJR589670:NJR589671 NTN589670:NTN589671 ODJ589670:ODJ589671 ONF589670:ONF589671 OXB589670:OXB589671 PGX589670:PGX589671 PQT589670:PQT589671 QAP589670:QAP589671 QKL589670:QKL589671 QUH589670:QUH589671 RED589670:RED589671 RNZ589670:RNZ589671 RXV589670:RXV589671 SHR589670:SHR589671 SRN589670:SRN589671 TBJ589670:TBJ589671 TLF589670:TLF589671 TVB589670:TVB589671 UEX589670:UEX589671 UOT589670:UOT589671 UYP589670:UYP589671 VIL589670:VIL589671 VSH589670:VSH589671 WCD589670:WCD589671 WLZ589670:WLZ589671 WVV589670:WVV589671 T655206:T655207 JJ655206:JJ655207 TF655206:TF655207 ADB655206:ADB655207 AMX655206:AMX655207 AWT655206:AWT655207 BGP655206:BGP655207 BQL655206:BQL655207 CAH655206:CAH655207 CKD655206:CKD655207 CTZ655206:CTZ655207 DDV655206:DDV655207 DNR655206:DNR655207 DXN655206:DXN655207 EHJ655206:EHJ655207 ERF655206:ERF655207 FBB655206:FBB655207 FKX655206:FKX655207 FUT655206:FUT655207 GEP655206:GEP655207 GOL655206:GOL655207 GYH655206:GYH655207 HID655206:HID655207 HRZ655206:HRZ655207 IBV655206:IBV655207 ILR655206:ILR655207 IVN655206:IVN655207 JFJ655206:JFJ655207 JPF655206:JPF655207 JZB655206:JZB655207 KIX655206:KIX655207 KST655206:KST655207 LCP655206:LCP655207 LML655206:LML655207 LWH655206:LWH655207 MGD655206:MGD655207 MPZ655206:MPZ655207 MZV655206:MZV655207 NJR655206:NJR655207 NTN655206:NTN655207 ODJ655206:ODJ655207 ONF655206:ONF655207 OXB655206:OXB655207 PGX655206:PGX655207 PQT655206:PQT655207 QAP655206:QAP655207 QKL655206:QKL655207 QUH655206:QUH655207 RED655206:RED655207 RNZ655206:RNZ655207 RXV655206:RXV655207 SHR655206:SHR655207 SRN655206:SRN655207 TBJ655206:TBJ655207 TLF655206:TLF655207 TVB655206:TVB655207 UEX655206:UEX655207 UOT655206:UOT655207 UYP655206:UYP655207 VIL655206:VIL655207 VSH655206:VSH655207 WCD655206:WCD655207 WLZ655206:WLZ655207 WVV655206:WVV655207 T720742:T720743 JJ720742:JJ720743 TF720742:TF720743 ADB720742:ADB720743 AMX720742:AMX720743 AWT720742:AWT720743 BGP720742:BGP720743 BQL720742:BQL720743 CAH720742:CAH720743 CKD720742:CKD720743 CTZ720742:CTZ720743 DDV720742:DDV720743 DNR720742:DNR720743 DXN720742:DXN720743 EHJ720742:EHJ720743 ERF720742:ERF720743 FBB720742:FBB720743 FKX720742:FKX720743 FUT720742:FUT720743 GEP720742:GEP720743 GOL720742:GOL720743 GYH720742:GYH720743 HID720742:HID720743 HRZ720742:HRZ720743 IBV720742:IBV720743 ILR720742:ILR720743 IVN720742:IVN720743 JFJ720742:JFJ720743 JPF720742:JPF720743 JZB720742:JZB720743 KIX720742:KIX720743 KST720742:KST720743 LCP720742:LCP720743 LML720742:LML720743 LWH720742:LWH720743 MGD720742:MGD720743 MPZ720742:MPZ720743 MZV720742:MZV720743 NJR720742:NJR720743 NTN720742:NTN720743 ODJ720742:ODJ720743 ONF720742:ONF720743 OXB720742:OXB720743 PGX720742:PGX720743 PQT720742:PQT720743 QAP720742:QAP720743 QKL720742:QKL720743 QUH720742:QUH720743 RED720742:RED720743 RNZ720742:RNZ720743 RXV720742:RXV720743 SHR720742:SHR720743 SRN720742:SRN720743 TBJ720742:TBJ720743 TLF720742:TLF720743 TVB720742:TVB720743 UEX720742:UEX720743 UOT720742:UOT720743 UYP720742:UYP720743 VIL720742:VIL720743 VSH720742:VSH720743 WCD720742:WCD720743 WLZ720742:WLZ720743 WVV720742:WVV720743 T786278:T786279 JJ786278:JJ786279 TF786278:TF786279 ADB786278:ADB786279 AMX786278:AMX786279 AWT786278:AWT786279 BGP786278:BGP786279 BQL786278:BQL786279 CAH786278:CAH786279 CKD786278:CKD786279 CTZ786278:CTZ786279 DDV786278:DDV786279 DNR786278:DNR786279 DXN786278:DXN786279 EHJ786278:EHJ786279 ERF786278:ERF786279 FBB786278:FBB786279 FKX786278:FKX786279 FUT786278:FUT786279 GEP786278:GEP786279 GOL786278:GOL786279 GYH786278:GYH786279 HID786278:HID786279 HRZ786278:HRZ786279 IBV786278:IBV786279 ILR786278:ILR786279 IVN786278:IVN786279 JFJ786278:JFJ786279 JPF786278:JPF786279 JZB786278:JZB786279 KIX786278:KIX786279 KST786278:KST786279 LCP786278:LCP786279 LML786278:LML786279 LWH786278:LWH786279 MGD786278:MGD786279 MPZ786278:MPZ786279 MZV786278:MZV786279 NJR786278:NJR786279 NTN786278:NTN786279 ODJ786278:ODJ786279 ONF786278:ONF786279 OXB786278:OXB786279 PGX786278:PGX786279 PQT786278:PQT786279 QAP786278:QAP786279 QKL786278:QKL786279 QUH786278:QUH786279 RED786278:RED786279 RNZ786278:RNZ786279 RXV786278:RXV786279 SHR786278:SHR786279 SRN786278:SRN786279 TBJ786278:TBJ786279 TLF786278:TLF786279 TVB786278:TVB786279 UEX786278:UEX786279 UOT786278:UOT786279 UYP786278:UYP786279 VIL786278:VIL786279 VSH786278:VSH786279 WCD786278:WCD786279 WLZ786278:WLZ786279 WVV786278:WVV786279 T851814:T851815 JJ851814:JJ851815 TF851814:TF851815 ADB851814:ADB851815 AMX851814:AMX851815 AWT851814:AWT851815 BGP851814:BGP851815 BQL851814:BQL851815 CAH851814:CAH851815 CKD851814:CKD851815 CTZ851814:CTZ851815 DDV851814:DDV851815 DNR851814:DNR851815 DXN851814:DXN851815 EHJ851814:EHJ851815 ERF851814:ERF851815 FBB851814:FBB851815 FKX851814:FKX851815 FUT851814:FUT851815 GEP851814:GEP851815 GOL851814:GOL851815 GYH851814:GYH851815 HID851814:HID851815 HRZ851814:HRZ851815 IBV851814:IBV851815 ILR851814:ILR851815 IVN851814:IVN851815 JFJ851814:JFJ851815 JPF851814:JPF851815 JZB851814:JZB851815 KIX851814:KIX851815 KST851814:KST851815 LCP851814:LCP851815 LML851814:LML851815 LWH851814:LWH851815 MGD851814:MGD851815 MPZ851814:MPZ851815 MZV851814:MZV851815 NJR851814:NJR851815 NTN851814:NTN851815 ODJ851814:ODJ851815 ONF851814:ONF851815 OXB851814:OXB851815 PGX851814:PGX851815 PQT851814:PQT851815 QAP851814:QAP851815 QKL851814:QKL851815 QUH851814:QUH851815 RED851814:RED851815 RNZ851814:RNZ851815 RXV851814:RXV851815 SHR851814:SHR851815 SRN851814:SRN851815 TBJ851814:TBJ851815 TLF851814:TLF851815 TVB851814:TVB851815 UEX851814:UEX851815 UOT851814:UOT851815 UYP851814:UYP851815 VIL851814:VIL851815 VSH851814:VSH851815 WCD851814:WCD851815 WLZ851814:WLZ851815 WVV851814:WVV851815 T917350:T917351 JJ917350:JJ917351 TF917350:TF917351 ADB917350:ADB917351 AMX917350:AMX917351 AWT917350:AWT917351 BGP917350:BGP917351 BQL917350:BQL917351 CAH917350:CAH917351 CKD917350:CKD917351 CTZ917350:CTZ917351 DDV917350:DDV917351 DNR917350:DNR917351 DXN917350:DXN917351 EHJ917350:EHJ917351 ERF917350:ERF917351 FBB917350:FBB917351 FKX917350:FKX917351 FUT917350:FUT917351 GEP917350:GEP917351 GOL917350:GOL917351 GYH917350:GYH917351 HID917350:HID917351 HRZ917350:HRZ917351 IBV917350:IBV917351 ILR917350:ILR917351 IVN917350:IVN917351 JFJ917350:JFJ917351 JPF917350:JPF917351 JZB917350:JZB917351 KIX917350:KIX917351 KST917350:KST917351 LCP917350:LCP917351 LML917350:LML917351 LWH917350:LWH917351 MGD917350:MGD917351 MPZ917350:MPZ917351 MZV917350:MZV917351 NJR917350:NJR917351 NTN917350:NTN917351 ODJ917350:ODJ917351 ONF917350:ONF917351 OXB917350:OXB917351 PGX917350:PGX917351 PQT917350:PQT917351 QAP917350:QAP917351 QKL917350:QKL917351 QUH917350:QUH917351 RED917350:RED917351 RNZ917350:RNZ917351 RXV917350:RXV917351 SHR917350:SHR917351 SRN917350:SRN917351 TBJ917350:TBJ917351 TLF917350:TLF917351 TVB917350:TVB917351 UEX917350:UEX917351 UOT917350:UOT917351 UYP917350:UYP917351 VIL917350:VIL917351 VSH917350:VSH917351 WCD917350:WCD917351 WLZ917350:WLZ917351 WVV917350:WVV917351 T982886:T982887 JJ982886:JJ982887 TF982886:TF982887 ADB982886:ADB982887 AMX982886:AMX982887 AWT982886:AWT982887 BGP982886:BGP982887 BQL982886:BQL982887 CAH982886:CAH982887 CKD982886:CKD982887 CTZ982886:CTZ982887 DDV982886:DDV982887 DNR982886:DNR982887 DXN982886:DXN982887 EHJ982886:EHJ982887 ERF982886:ERF982887 FBB982886:FBB982887 FKX982886:FKX982887 FUT982886:FUT982887 GEP982886:GEP982887 GOL982886:GOL982887 GYH982886:GYH982887 HID982886:HID982887 HRZ982886:HRZ982887 IBV982886:IBV982887 ILR982886:ILR982887 IVN982886:IVN982887 JFJ982886:JFJ982887 JPF982886:JPF982887 JZB982886:JZB982887 KIX982886:KIX982887 KST982886:KST982887 LCP982886:LCP982887 LML982886:LML982887 LWH982886:LWH982887 MGD982886:MGD982887 MPZ982886:MPZ982887 MZV982886:MZV982887 NJR982886:NJR982887 NTN982886:NTN982887 ODJ982886:ODJ982887 ONF982886:ONF982887 OXB982886:OXB982887 PGX982886:PGX982887 PQT982886:PQT982887 QAP982886:QAP982887 QKL982886:QKL982887 QUH982886:QUH982887 RED982886:RED982887 RNZ982886:RNZ982887 RXV982886:RXV982887 SHR982886:SHR982887 SRN982886:SRN982887 TBJ982886:TBJ982887 TLF982886:TLF982887 TVB982886:TVB982887 UEX982886:UEX982887 UOT982886:UOT982887 UYP982886:UYP982887 VIL982886:VIL982887 VSH982886:VSH982887 WCD982886:WCD982887 WLZ982886:WLZ982887 WVV982886:WVV982887 T65385:T65386 JJ65385:JJ65386 TF65385:TF65386 ADB65385:ADB65386 AMX65385:AMX65386 AWT65385:AWT65386 BGP65385:BGP65386 BQL65385:BQL65386 CAH65385:CAH65386 CKD65385:CKD65386 CTZ65385:CTZ65386 DDV65385:DDV65386 DNR65385:DNR65386 DXN65385:DXN65386 EHJ65385:EHJ65386 ERF65385:ERF65386 FBB65385:FBB65386 FKX65385:FKX65386 FUT65385:FUT65386 GEP65385:GEP65386 GOL65385:GOL65386 GYH65385:GYH65386 HID65385:HID65386 HRZ65385:HRZ65386 IBV65385:IBV65386 ILR65385:ILR65386 IVN65385:IVN65386 JFJ65385:JFJ65386 JPF65385:JPF65386 JZB65385:JZB65386 KIX65385:KIX65386 KST65385:KST65386 LCP65385:LCP65386 LML65385:LML65386 LWH65385:LWH65386 MGD65385:MGD65386 MPZ65385:MPZ65386 MZV65385:MZV65386 NJR65385:NJR65386 NTN65385:NTN65386 ODJ65385:ODJ65386 ONF65385:ONF65386 OXB65385:OXB65386 PGX65385:PGX65386 PQT65385:PQT65386 QAP65385:QAP65386 QKL65385:QKL65386 QUH65385:QUH65386 RED65385:RED65386 RNZ65385:RNZ65386 RXV65385:RXV65386 SHR65385:SHR65386 SRN65385:SRN65386 TBJ65385:TBJ65386 TLF65385:TLF65386 TVB65385:TVB65386 UEX65385:UEX65386 UOT65385:UOT65386 UYP65385:UYP65386 VIL65385:VIL65386 VSH65385:VSH65386 WCD65385:WCD65386 WLZ65385:WLZ65386 WVV65385:WVV65386 T130921:T130922 JJ130921:JJ130922 TF130921:TF130922 ADB130921:ADB130922 AMX130921:AMX130922 AWT130921:AWT130922 BGP130921:BGP130922 BQL130921:BQL130922 CAH130921:CAH130922 CKD130921:CKD130922 CTZ130921:CTZ130922 DDV130921:DDV130922 DNR130921:DNR130922 DXN130921:DXN130922 EHJ130921:EHJ130922 ERF130921:ERF130922 FBB130921:FBB130922 FKX130921:FKX130922 FUT130921:FUT130922 GEP130921:GEP130922 GOL130921:GOL130922 GYH130921:GYH130922 HID130921:HID130922 HRZ130921:HRZ130922 IBV130921:IBV130922 ILR130921:ILR130922 IVN130921:IVN130922 JFJ130921:JFJ130922 JPF130921:JPF130922 JZB130921:JZB130922 KIX130921:KIX130922 KST130921:KST130922 LCP130921:LCP130922 LML130921:LML130922 LWH130921:LWH130922 MGD130921:MGD130922 MPZ130921:MPZ130922 MZV130921:MZV130922 NJR130921:NJR130922 NTN130921:NTN130922 ODJ130921:ODJ130922 ONF130921:ONF130922 OXB130921:OXB130922 PGX130921:PGX130922 PQT130921:PQT130922 QAP130921:QAP130922 QKL130921:QKL130922 QUH130921:QUH130922 RED130921:RED130922 RNZ130921:RNZ130922 RXV130921:RXV130922 SHR130921:SHR130922 SRN130921:SRN130922 TBJ130921:TBJ130922 TLF130921:TLF130922 TVB130921:TVB130922 UEX130921:UEX130922 UOT130921:UOT130922 UYP130921:UYP130922 VIL130921:VIL130922 VSH130921:VSH130922 WCD130921:WCD130922 WLZ130921:WLZ130922 WVV130921:WVV130922 T196457:T196458 JJ196457:JJ196458 TF196457:TF196458 ADB196457:ADB196458 AMX196457:AMX196458 AWT196457:AWT196458 BGP196457:BGP196458 BQL196457:BQL196458 CAH196457:CAH196458 CKD196457:CKD196458 CTZ196457:CTZ196458 DDV196457:DDV196458 DNR196457:DNR196458 DXN196457:DXN196458 EHJ196457:EHJ196458 ERF196457:ERF196458 FBB196457:FBB196458 FKX196457:FKX196458 FUT196457:FUT196458 GEP196457:GEP196458 GOL196457:GOL196458 GYH196457:GYH196458 HID196457:HID196458 HRZ196457:HRZ196458 IBV196457:IBV196458 ILR196457:ILR196458 IVN196457:IVN196458 JFJ196457:JFJ196458 JPF196457:JPF196458 JZB196457:JZB196458 KIX196457:KIX196458 KST196457:KST196458 LCP196457:LCP196458 LML196457:LML196458 LWH196457:LWH196458 MGD196457:MGD196458 MPZ196457:MPZ196458 MZV196457:MZV196458 NJR196457:NJR196458 NTN196457:NTN196458 ODJ196457:ODJ196458 ONF196457:ONF196458 OXB196457:OXB196458 PGX196457:PGX196458 PQT196457:PQT196458 QAP196457:QAP196458 QKL196457:QKL196458 QUH196457:QUH196458 RED196457:RED196458 RNZ196457:RNZ196458 RXV196457:RXV196458 SHR196457:SHR196458 SRN196457:SRN196458 TBJ196457:TBJ196458 TLF196457:TLF196458 TVB196457:TVB196458 UEX196457:UEX196458 UOT196457:UOT196458 UYP196457:UYP196458 VIL196457:VIL196458 VSH196457:VSH196458 WCD196457:WCD196458 WLZ196457:WLZ196458 WVV196457:WVV196458 T261993:T261994 JJ261993:JJ261994 TF261993:TF261994 ADB261993:ADB261994 AMX261993:AMX261994 AWT261993:AWT261994 BGP261993:BGP261994 BQL261993:BQL261994 CAH261993:CAH261994 CKD261993:CKD261994 CTZ261993:CTZ261994 DDV261993:DDV261994 DNR261993:DNR261994 DXN261993:DXN261994 EHJ261993:EHJ261994 ERF261993:ERF261994 FBB261993:FBB261994 FKX261993:FKX261994 FUT261993:FUT261994 GEP261993:GEP261994 GOL261993:GOL261994 GYH261993:GYH261994 HID261993:HID261994 HRZ261993:HRZ261994 IBV261993:IBV261994 ILR261993:ILR261994 IVN261993:IVN261994 JFJ261993:JFJ261994 JPF261993:JPF261994 JZB261993:JZB261994 KIX261993:KIX261994 KST261993:KST261994 LCP261993:LCP261994 LML261993:LML261994 LWH261993:LWH261994 MGD261993:MGD261994 MPZ261993:MPZ261994 MZV261993:MZV261994 NJR261993:NJR261994 NTN261993:NTN261994 ODJ261993:ODJ261994 ONF261993:ONF261994 OXB261993:OXB261994 PGX261993:PGX261994 PQT261993:PQT261994 QAP261993:QAP261994 QKL261993:QKL261994 QUH261993:QUH261994 RED261993:RED261994 RNZ261993:RNZ261994 RXV261993:RXV261994 SHR261993:SHR261994 SRN261993:SRN261994 TBJ261993:TBJ261994 TLF261993:TLF261994 TVB261993:TVB261994 UEX261993:UEX261994 UOT261993:UOT261994 UYP261993:UYP261994 VIL261993:VIL261994 VSH261993:VSH261994 WCD261993:WCD261994 WLZ261993:WLZ261994 WVV261993:WVV261994 T327529:T327530 JJ327529:JJ327530 TF327529:TF327530 ADB327529:ADB327530 AMX327529:AMX327530 AWT327529:AWT327530 BGP327529:BGP327530 BQL327529:BQL327530 CAH327529:CAH327530 CKD327529:CKD327530 CTZ327529:CTZ327530 DDV327529:DDV327530 DNR327529:DNR327530 DXN327529:DXN327530 EHJ327529:EHJ327530 ERF327529:ERF327530 FBB327529:FBB327530 FKX327529:FKX327530 FUT327529:FUT327530 GEP327529:GEP327530 GOL327529:GOL327530 GYH327529:GYH327530 HID327529:HID327530 HRZ327529:HRZ327530 IBV327529:IBV327530 ILR327529:ILR327530 IVN327529:IVN327530 JFJ327529:JFJ327530 JPF327529:JPF327530 JZB327529:JZB327530 KIX327529:KIX327530 KST327529:KST327530 LCP327529:LCP327530 LML327529:LML327530 LWH327529:LWH327530 MGD327529:MGD327530 MPZ327529:MPZ327530 MZV327529:MZV327530 NJR327529:NJR327530 NTN327529:NTN327530 ODJ327529:ODJ327530 ONF327529:ONF327530 OXB327529:OXB327530 PGX327529:PGX327530 PQT327529:PQT327530 QAP327529:QAP327530 QKL327529:QKL327530 QUH327529:QUH327530 RED327529:RED327530 RNZ327529:RNZ327530 RXV327529:RXV327530 SHR327529:SHR327530 SRN327529:SRN327530 TBJ327529:TBJ327530 TLF327529:TLF327530 TVB327529:TVB327530 UEX327529:UEX327530 UOT327529:UOT327530 UYP327529:UYP327530 VIL327529:VIL327530 VSH327529:VSH327530 WCD327529:WCD327530 WLZ327529:WLZ327530 WVV327529:WVV327530 T393065:T393066 JJ393065:JJ393066 TF393065:TF393066 ADB393065:ADB393066 AMX393065:AMX393066 AWT393065:AWT393066 BGP393065:BGP393066 BQL393065:BQL393066 CAH393065:CAH393066 CKD393065:CKD393066 CTZ393065:CTZ393066 DDV393065:DDV393066 DNR393065:DNR393066 DXN393065:DXN393066 EHJ393065:EHJ393066 ERF393065:ERF393066 FBB393065:FBB393066 FKX393065:FKX393066 FUT393065:FUT393066 GEP393065:GEP393066 GOL393065:GOL393066 GYH393065:GYH393066 HID393065:HID393066 HRZ393065:HRZ393066 IBV393065:IBV393066 ILR393065:ILR393066 IVN393065:IVN393066 JFJ393065:JFJ393066 JPF393065:JPF393066 JZB393065:JZB393066 KIX393065:KIX393066 KST393065:KST393066 LCP393065:LCP393066 LML393065:LML393066 LWH393065:LWH393066 MGD393065:MGD393066 MPZ393065:MPZ393066 MZV393065:MZV393066 NJR393065:NJR393066 NTN393065:NTN393066 ODJ393065:ODJ393066 ONF393065:ONF393066 OXB393065:OXB393066 PGX393065:PGX393066 PQT393065:PQT393066 QAP393065:QAP393066 QKL393065:QKL393066 QUH393065:QUH393066 RED393065:RED393066 RNZ393065:RNZ393066 RXV393065:RXV393066 SHR393065:SHR393066 SRN393065:SRN393066 TBJ393065:TBJ393066 TLF393065:TLF393066 TVB393065:TVB393066 UEX393065:UEX393066 UOT393065:UOT393066 UYP393065:UYP393066 VIL393065:VIL393066 VSH393065:VSH393066 WCD393065:WCD393066 WLZ393065:WLZ393066 WVV393065:WVV393066 T458601:T458602 JJ458601:JJ458602 TF458601:TF458602 ADB458601:ADB458602 AMX458601:AMX458602 AWT458601:AWT458602 BGP458601:BGP458602 BQL458601:BQL458602 CAH458601:CAH458602 CKD458601:CKD458602 CTZ458601:CTZ458602 DDV458601:DDV458602 DNR458601:DNR458602 DXN458601:DXN458602 EHJ458601:EHJ458602 ERF458601:ERF458602 FBB458601:FBB458602 FKX458601:FKX458602 FUT458601:FUT458602 GEP458601:GEP458602 GOL458601:GOL458602 GYH458601:GYH458602 HID458601:HID458602 HRZ458601:HRZ458602 IBV458601:IBV458602 ILR458601:ILR458602 IVN458601:IVN458602 JFJ458601:JFJ458602 JPF458601:JPF458602 JZB458601:JZB458602 KIX458601:KIX458602 KST458601:KST458602 LCP458601:LCP458602 LML458601:LML458602 LWH458601:LWH458602 MGD458601:MGD458602 MPZ458601:MPZ458602 MZV458601:MZV458602 NJR458601:NJR458602 NTN458601:NTN458602 ODJ458601:ODJ458602 ONF458601:ONF458602 OXB458601:OXB458602 PGX458601:PGX458602 PQT458601:PQT458602 QAP458601:QAP458602 QKL458601:QKL458602 QUH458601:QUH458602 RED458601:RED458602 RNZ458601:RNZ458602 RXV458601:RXV458602 SHR458601:SHR458602 SRN458601:SRN458602 TBJ458601:TBJ458602 TLF458601:TLF458602 TVB458601:TVB458602 UEX458601:UEX458602 UOT458601:UOT458602 UYP458601:UYP458602 VIL458601:VIL458602 VSH458601:VSH458602 WCD458601:WCD458602 WLZ458601:WLZ458602 WVV458601:WVV458602 T524137:T524138 JJ524137:JJ524138 TF524137:TF524138 ADB524137:ADB524138 AMX524137:AMX524138 AWT524137:AWT524138 BGP524137:BGP524138 BQL524137:BQL524138 CAH524137:CAH524138 CKD524137:CKD524138 CTZ524137:CTZ524138 DDV524137:DDV524138 DNR524137:DNR524138 DXN524137:DXN524138 EHJ524137:EHJ524138 ERF524137:ERF524138 FBB524137:FBB524138 FKX524137:FKX524138 FUT524137:FUT524138 GEP524137:GEP524138 GOL524137:GOL524138 GYH524137:GYH524138 HID524137:HID524138 HRZ524137:HRZ524138 IBV524137:IBV524138 ILR524137:ILR524138 IVN524137:IVN524138 JFJ524137:JFJ524138 JPF524137:JPF524138 JZB524137:JZB524138 KIX524137:KIX524138 KST524137:KST524138 LCP524137:LCP524138 LML524137:LML524138 LWH524137:LWH524138 MGD524137:MGD524138 MPZ524137:MPZ524138 MZV524137:MZV524138 NJR524137:NJR524138 NTN524137:NTN524138 ODJ524137:ODJ524138 ONF524137:ONF524138 OXB524137:OXB524138 PGX524137:PGX524138 PQT524137:PQT524138 QAP524137:QAP524138 QKL524137:QKL524138 QUH524137:QUH524138 RED524137:RED524138 RNZ524137:RNZ524138 RXV524137:RXV524138 SHR524137:SHR524138 SRN524137:SRN524138 TBJ524137:TBJ524138 TLF524137:TLF524138 TVB524137:TVB524138 UEX524137:UEX524138 UOT524137:UOT524138 UYP524137:UYP524138 VIL524137:VIL524138 VSH524137:VSH524138 WCD524137:WCD524138 WLZ524137:WLZ524138 WVV524137:WVV524138 T589673:T589674 JJ589673:JJ589674 TF589673:TF589674 ADB589673:ADB589674 AMX589673:AMX589674 AWT589673:AWT589674 BGP589673:BGP589674 BQL589673:BQL589674 CAH589673:CAH589674 CKD589673:CKD589674 CTZ589673:CTZ589674 DDV589673:DDV589674 DNR589673:DNR589674 DXN589673:DXN589674 EHJ589673:EHJ589674 ERF589673:ERF589674 FBB589673:FBB589674 FKX589673:FKX589674 FUT589673:FUT589674 GEP589673:GEP589674 GOL589673:GOL589674 GYH589673:GYH589674 HID589673:HID589674 HRZ589673:HRZ589674 IBV589673:IBV589674 ILR589673:ILR589674 IVN589673:IVN589674 JFJ589673:JFJ589674 JPF589673:JPF589674 JZB589673:JZB589674 KIX589673:KIX589674 KST589673:KST589674 LCP589673:LCP589674 LML589673:LML589674 LWH589673:LWH589674 MGD589673:MGD589674 MPZ589673:MPZ589674 MZV589673:MZV589674 NJR589673:NJR589674 NTN589673:NTN589674 ODJ589673:ODJ589674 ONF589673:ONF589674 OXB589673:OXB589674 PGX589673:PGX589674 PQT589673:PQT589674 QAP589673:QAP589674 QKL589673:QKL589674 QUH589673:QUH589674 RED589673:RED589674 RNZ589673:RNZ589674 RXV589673:RXV589674 SHR589673:SHR589674 SRN589673:SRN589674 TBJ589673:TBJ589674 TLF589673:TLF589674 TVB589673:TVB589674 UEX589673:UEX589674 UOT589673:UOT589674 UYP589673:UYP589674 VIL589673:VIL589674 VSH589673:VSH589674 WCD589673:WCD589674 WLZ589673:WLZ589674 WVV589673:WVV589674 T655209:T655210 JJ655209:JJ655210 TF655209:TF655210 ADB655209:ADB655210 AMX655209:AMX655210 AWT655209:AWT655210 BGP655209:BGP655210 BQL655209:BQL655210 CAH655209:CAH655210 CKD655209:CKD655210 CTZ655209:CTZ655210 DDV655209:DDV655210 DNR655209:DNR655210 DXN655209:DXN655210 EHJ655209:EHJ655210 ERF655209:ERF655210 FBB655209:FBB655210 FKX655209:FKX655210 FUT655209:FUT655210 GEP655209:GEP655210 GOL655209:GOL655210 GYH655209:GYH655210 HID655209:HID655210 HRZ655209:HRZ655210 IBV655209:IBV655210 ILR655209:ILR655210 IVN655209:IVN655210 JFJ655209:JFJ655210 JPF655209:JPF655210 JZB655209:JZB655210 KIX655209:KIX655210 KST655209:KST655210 LCP655209:LCP655210 LML655209:LML655210 LWH655209:LWH655210 MGD655209:MGD655210 MPZ655209:MPZ655210 MZV655209:MZV655210 NJR655209:NJR655210 NTN655209:NTN655210 ODJ655209:ODJ655210 ONF655209:ONF655210 OXB655209:OXB655210 PGX655209:PGX655210 PQT655209:PQT655210 QAP655209:QAP655210 QKL655209:QKL655210 QUH655209:QUH655210 RED655209:RED655210 RNZ655209:RNZ655210 RXV655209:RXV655210 SHR655209:SHR655210 SRN655209:SRN655210 TBJ655209:TBJ655210 TLF655209:TLF655210 TVB655209:TVB655210 UEX655209:UEX655210 UOT655209:UOT655210 UYP655209:UYP655210 VIL655209:VIL655210 VSH655209:VSH655210 WCD655209:WCD655210 WLZ655209:WLZ655210 WVV655209:WVV655210 T720745:T720746 JJ720745:JJ720746 TF720745:TF720746 ADB720745:ADB720746 AMX720745:AMX720746 AWT720745:AWT720746 BGP720745:BGP720746 BQL720745:BQL720746 CAH720745:CAH720746 CKD720745:CKD720746 CTZ720745:CTZ720746 DDV720745:DDV720746 DNR720745:DNR720746 DXN720745:DXN720746 EHJ720745:EHJ720746 ERF720745:ERF720746 FBB720745:FBB720746 FKX720745:FKX720746 FUT720745:FUT720746 GEP720745:GEP720746 GOL720745:GOL720746 GYH720745:GYH720746 HID720745:HID720746 HRZ720745:HRZ720746 IBV720745:IBV720746 ILR720745:ILR720746 IVN720745:IVN720746 JFJ720745:JFJ720746 JPF720745:JPF720746 JZB720745:JZB720746 KIX720745:KIX720746 KST720745:KST720746 LCP720745:LCP720746 LML720745:LML720746 LWH720745:LWH720746 MGD720745:MGD720746 MPZ720745:MPZ720746 MZV720745:MZV720746 NJR720745:NJR720746 NTN720745:NTN720746 ODJ720745:ODJ720746 ONF720745:ONF720746 OXB720745:OXB720746 PGX720745:PGX720746 PQT720745:PQT720746 QAP720745:QAP720746 QKL720745:QKL720746 QUH720745:QUH720746 RED720745:RED720746 RNZ720745:RNZ720746 RXV720745:RXV720746 SHR720745:SHR720746 SRN720745:SRN720746 TBJ720745:TBJ720746 TLF720745:TLF720746 TVB720745:TVB720746 UEX720745:UEX720746 UOT720745:UOT720746 UYP720745:UYP720746 VIL720745:VIL720746 VSH720745:VSH720746 WCD720745:WCD720746 WLZ720745:WLZ720746 WVV720745:WVV720746 T786281:T786282 JJ786281:JJ786282 TF786281:TF786282 ADB786281:ADB786282 AMX786281:AMX786282 AWT786281:AWT786282 BGP786281:BGP786282 BQL786281:BQL786282 CAH786281:CAH786282 CKD786281:CKD786282 CTZ786281:CTZ786282 DDV786281:DDV786282 DNR786281:DNR786282 DXN786281:DXN786282 EHJ786281:EHJ786282 ERF786281:ERF786282 FBB786281:FBB786282 FKX786281:FKX786282 FUT786281:FUT786282 GEP786281:GEP786282 GOL786281:GOL786282 GYH786281:GYH786282 HID786281:HID786282 HRZ786281:HRZ786282 IBV786281:IBV786282 ILR786281:ILR786282 IVN786281:IVN786282 JFJ786281:JFJ786282 JPF786281:JPF786282 JZB786281:JZB786282 KIX786281:KIX786282 KST786281:KST786282 LCP786281:LCP786282 LML786281:LML786282 LWH786281:LWH786282 MGD786281:MGD786282 MPZ786281:MPZ786282 MZV786281:MZV786282 NJR786281:NJR786282 NTN786281:NTN786282 ODJ786281:ODJ786282 ONF786281:ONF786282 OXB786281:OXB786282 PGX786281:PGX786282 PQT786281:PQT786282 QAP786281:QAP786282 QKL786281:QKL786282 QUH786281:QUH786282 RED786281:RED786282 RNZ786281:RNZ786282 RXV786281:RXV786282 SHR786281:SHR786282 SRN786281:SRN786282 TBJ786281:TBJ786282 TLF786281:TLF786282 TVB786281:TVB786282 UEX786281:UEX786282 UOT786281:UOT786282 UYP786281:UYP786282 VIL786281:VIL786282 VSH786281:VSH786282 WCD786281:WCD786282 WLZ786281:WLZ786282 WVV786281:WVV786282 T851817:T851818 JJ851817:JJ851818 TF851817:TF851818 ADB851817:ADB851818 AMX851817:AMX851818 AWT851817:AWT851818 BGP851817:BGP851818 BQL851817:BQL851818 CAH851817:CAH851818 CKD851817:CKD851818 CTZ851817:CTZ851818 DDV851817:DDV851818 DNR851817:DNR851818 DXN851817:DXN851818 EHJ851817:EHJ851818 ERF851817:ERF851818 FBB851817:FBB851818 FKX851817:FKX851818 FUT851817:FUT851818 GEP851817:GEP851818 GOL851817:GOL851818 GYH851817:GYH851818 HID851817:HID851818 HRZ851817:HRZ851818 IBV851817:IBV851818 ILR851817:ILR851818 IVN851817:IVN851818 JFJ851817:JFJ851818 JPF851817:JPF851818 JZB851817:JZB851818 KIX851817:KIX851818 KST851817:KST851818 LCP851817:LCP851818 LML851817:LML851818 LWH851817:LWH851818 MGD851817:MGD851818 MPZ851817:MPZ851818 MZV851817:MZV851818 NJR851817:NJR851818 NTN851817:NTN851818 ODJ851817:ODJ851818 ONF851817:ONF851818 OXB851817:OXB851818 PGX851817:PGX851818 PQT851817:PQT851818 QAP851817:QAP851818 QKL851817:QKL851818 QUH851817:QUH851818 RED851817:RED851818 RNZ851817:RNZ851818 RXV851817:RXV851818 SHR851817:SHR851818 SRN851817:SRN851818 TBJ851817:TBJ851818 TLF851817:TLF851818 TVB851817:TVB851818 UEX851817:UEX851818 UOT851817:UOT851818 UYP851817:UYP851818 VIL851817:VIL851818 VSH851817:VSH851818 WCD851817:WCD851818 WLZ851817:WLZ851818 WVV851817:WVV851818 T917353:T917354 JJ917353:JJ917354 TF917353:TF917354 ADB917353:ADB917354 AMX917353:AMX917354 AWT917353:AWT917354 BGP917353:BGP917354 BQL917353:BQL917354 CAH917353:CAH917354 CKD917353:CKD917354 CTZ917353:CTZ917354 DDV917353:DDV917354 DNR917353:DNR917354 DXN917353:DXN917354 EHJ917353:EHJ917354 ERF917353:ERF917354 FBB917353:FBB917354 FKX917353:FKX917354 FUT917353:FUT917354 GEP917353:GEP917354 GOL917353:GOL917354 GYH917353:GYH917354 HID917353:HID917354 HRZ917353:HRZ917354 IBV917353:IBV917354 ILR917353:ILR917354 IVN917353:IVN917354 JFJ917353:JFJ917354 JPF917353:JPF917354 JZB917353:JZB917354 KIX917353:KIX917354 KST917353:KST917354 LCP917353:LCP917354 LML917353:LML917354 LWH917353:LWH917354 MGD917353:MGD917354 MPZ917353:MPZ917354 MZV917353:MZV917354 NJR917353:NJR917354 NTN917353:NTN917354 ODJ917353:ODJ917354 ONF917353:ONF917354 OXB917353:OXB917354 PGX917353:PGX917354 PQT917353:PQT917354 QAP917353:QAP917354 QKL917353:QKL917354 QUH917353:QUH917354 RED917353:RED917354 RNZ917353:RNZ917354 RXV917353:RXV917354 SHR917353:SHR917354 SRN917353:SRN917354 TBJ917353:TBJ917354 TLF917353:TLF917354 TVB917353:TVB917354 UEX917353:UEX917354 UOT917353:UOT917354 UYP917353:UYP917354 VIL917353:VIL917354 VSH917353:VSH917354 WCD917353:WCD917354 WLZ917353:WLZ917354 WVV917353:WVV917354 T982889:T982890 JJ982889:JJ982890 TF982889:TF982890 ADB982889:ADB982890 AMX982889:AMX982890 AWT982889:AWT982890 BGP982889:BGP982890 BQL982889:BQL982890 CAH982889:CAH982890 CKD982889:CKD982890 CTZ982889:CTZ982890 DDV982889:DDV982890 DNR982889:DNR982890 DXN982889:DXN982890 EHJ982889:EHJ982890 ERF982889:ERF982890 FBB982889:FBB982890 FKX982889:FKX982890 FUT982889:FUT982890 GEP982889:GEP982890 GOL982889:GOL982890 GYH982889:GYH982890 HID982889:HID982890 HRZ982889:HRZ982890 IBV982889:IBV982890 ILR982889:ILR982890 IVN982889:IVN982890 JFJ982889:JFJ982890 JPF982889:JPF982890 JZB982889:JZB982890 KIX982889:KIX982890 KST982889:KST982890 LCP982889:LCP982890 LML982889:LML982890 LWH982889:LWH982890 MGD982889:MGD982890 MPZ982889:MPZ982890 MZV982889:MZV982890 NJR982889:NJR982890 NTN982889:NTN982890 ODJ982889:ODJ982890 ONF982889:ONF982890 OXB982889:OXB982890 PGX982889:PGX982890 PQT982889:PQT982890 QAP982889:QAP982890 QKL982889:QKL982890 QUH982889:QUH982890 RED982889:RED982890 RNZ982889:RNZ982890 RXV982889:RXV982890 SHR982889:SHR982890 SRN982889:SRN982890 TBJ982889:TBJ982890 TLF982889:TLF982890 TVB982889:TVB982890 UEX982889:UEX982890 UOT982889:UOT982890 UYP982889:UYP982890 VIL982889:VIL982890 VSH982889:VSH982890 WCD982889:WCD982890 WLZ982889:WLZ982890 WVV982889:WVV982890 T65449:T65457 JJ65449:JJ65457 TF65449:TF65457 ADB65449:ADB65457 AMX65449:AMX65457 AWT65449:AWT65457 BGP65449:BGP65457 BQL65449:BQL65457 CAH65449:CAH65457 CKD65449:CKD65457 CTZ65449:CTZ65457 DDV65449:DDV65457 DNR65449:DNR65457 DXN65449:DXN65457 EHJ65449:EHJ65457 ERF65449:ERF65457 FBB65449:FBB65457 FKX65449:FKX65457 FUT65449:FUT65457 GEP65449:GEP65457 GOL65449:GOL65457 GYH65449:GYH65457 HID65449:HID65457 HRZ65449:HRZ65457 IBV65449:IBV65457 ILR65449:ILR65457 IVN65449:IVN65457 JFJ65449:JFJ65457 JPF65449:JPF65457 JZB65449:JZB65457 KIX65449:KIX65457 KST65449:KST65457 LCP65449:LCP65457 LML65449:LML65457 LWH65449:LWH65457 MGD65449:MGD65457 MPZ65449:MPZ65457 MZV65449:MZV65457 NJR65449:NJR65457 NTN65449:NTN65457 ODJ65449:ODJ65457 ONF65449:ONF65457 OXB65449:OXB65457 PGX65449:PGX65457 PQT65449:PQT65457 QAP65449:QAP65457 QKL65449:QKL65457 QUH65449:QUH65457 RED65449:RED65457 RNZ65449:RNZ65457 RXV65449:RXV65457 SHR65449:SHR65457 SRN65449:SRN65457 TBJ65449:TBJ65457 TLF65449:TLF65457 TVB65449:TVB65457 UEX65449:UEX65457 UOT65449:UOT65457 UYP65449:UYP65457 VIL65449:VIL65457 VSH65449:VSH65457 WCD65449:WCD65457 WLZ65449:WLZ65457 WVV65449:WVV65457 T130985:T130993 JJ130985:JJ130993 TF130985:TF130993 ADB130985:ADB130993 AMX130985:AMX130993 AWT130985:AWT130993 BGP130985:BGP130993 BQL130985:BQL130993 CAH130985:CAH130993 CKD130985:CKD130993 CTZ130985:CTZ130993 DDV130985:DDV130993 DNR130985:DNR130993 DXN130985:DXN130993 EHJ130985:EHJ130993 ERF130985:ERF130993 FBB130985:FBB130993 FKX130985:FKX130993 FUT130985:FUT130993 GEP130985:GEP130993 GOL130985:GOL130993 GYH130985:GYH130993 HID130985:HID130993 HRZ130985:HRZ130993 IBV130985:IBV130993 ILR130985:ILR130993 IVN130985:IVN130993 JFJ130985:JFJ130993 JPF130985:JPF130993 JZB130985:JZB130993 KIX130985:KIX130993 KST130985:KST130993 LCP130985:LCP130993 LML130985:LML130993 LWH130985:LWH130993 MGD130985:MGD130993 MPZ130985:MPZ130993 MZV130985:MZV130993 NJR130985:NJR130993 NTN130985:NTN130993 ODJ130985:ODJ130993 ONF130985:ONF130993 OXB130985:OXB130993 PGX130985:PGX130993 PQT130985:PQT130993 QAP130985:QAP130993 QKL130985:QKL130993 QUH130985:QUH130993 RED130985:RED130993 RNZ130985:RNZ130993 RXV130985:RXV130993 SHR130985:SHR130993 SRN130985:SRN130993 TBJ130985:TBJ130993 TLF130985:TLF130993 TVB130985:TVB130993 UEX130985:UEX130993 UOT130985:UOT130993 UYP130985:UYP130993 VIL130985:VIL130993 VSH130985:VSH130993 WCD130985:WCD130993 WLZ130985:WLZ130993 WVV130985:WVV130993 T196521:T196529 JJ196521:JJ196529 TF196521:TF196529 ADB196521:ADB196529 AMX196521:AMX196529 AWT196521:AWT196529 BGP196521:BGP196529 BQL196521:BQL196529 CAH196521:CAH196529 CKD196521:CKD196529 CTZ196521:CTZ196529 DDV196521:DDV196529 DNR196521:DNR196529 DXN196521:DXN196529 EHJ196521:EHJ196529 ERF196521:ERF196529 FBB196521:FBB196529 FKX196521:FKX196529 FUT196521:FUT196529 GEP196521:GEP196529 GOL196521:GOL196529 GYH196521:GYH196529 HID196521:HID196529 HRZ196521:HRZ196529 IBV196521:IBV196529 ILR196521:ILR196529 IVN196521:IVN196529 JFJ196521:JFJ196529 JPF196521:JPF196529 JZB196521:JZB196529 KIX196521:KIX196529 KST196521:KST196529 LCP196521:LCP196529 LML196521:LML196529 LWH196521:LWH196529 MGD196521:MGD196529 MPZ196521:MPZ196529 MZV196521:MZV196529 NJR196521:NJR196529 NTN196521:NTN196529 ODJ196521:ODJ196529 ONF196521:ONF196529 OXB196521:OXB196529 PGX196521:PGX196529 PQT196521:PQT196529 QAP196521:QAP196529 QKL196521:QKL196529 QUH196521:QUH196529 RED196521:RED196529 RNZ196521:RNZ196529 RXV196521:RXV196529 SHR196521:SHR196529 SRN196521:SRN196529 TBJ196521:TBJ196529 TLF196521:TLF196529 TVB196521:TVB196529 UEX196521:UEX196529 UOT196521:UOT196529 UYP196521:UYP196529 VIL196521:VIL196529 VSH196521:VSH196529 WCD196521:WCD196529 WLZ196521:WLZ196529 WVV196521:WVV196529 T262057:T262065 JJ262057:JJ262065 TF262057:TF262065 ADB262057:ADB262065 AMX262057:AMX262065 AWT262057:AWT262065 BGP262057:BGP262065 BQL262057:BQL262065 CAH262057:CAH262065 CKD262057:CKD262065 CTZ262057:CTZ262065 DDV262057:DDV262065 DNR262057:DNR262065 DXN262057:DXN262065 EHJ262057:EHJ262065 ERF262057:ERF262065 FBB262057:FBB262065 FKX262057:FKX262065 FUT262057:FUT262065 GEP262057:GEP262065 GOL262057:GOL262065 GYH262057:GYH262065 HID262057:HID262065 HRZ262057:HRZ262065 IBV262057:IBV262065 ILR262057:ILR262065 IVN262057:IVN262065 JFJ262057:JFJ262065 JPF262057:JPF262065 JZB262057:JZB262065 KIX262057:KIX262065 KST262057:KST262065 LCP262057:LCP262065 LML262057:LML262065 LWH262057:LWH262065 MGD262057:MGD262065 MPZ262057:MPZ262065 MZV262057:MZV262065 NJR262057:NJR262065 NTN262057:NTN262065 ODJ262057:ODJ262065 ONF262057:ONF262065 OXB262057:OXB262065 PGX262057:PGX262065 PQT262057:PQT262065 QAP262057:QAP262065 QKL262057:QKL262065 QUH262057:QUH262065 RED262057:RED262065 RNZ262057:RNZ262065 RXV262057:RXV262065 SHR262057:SHR262065 SRN262057:SRN262065 TBJ262057:TBJ262065 TLF262057:TLF262065 TVB262057:TVB262065 UEX262057:UEX262065 UOT262057:UOT262065 UYP262057:UYP262065 VIL262057:VIL262065 VSH262057:VSH262065 WCD262057:WCD262065 WLZ262057:WLZ262065 WVV262057:WVV262065 T327593:T327601 JJ327593:JJ327601 TF327593:TF327601 ADB327593:ADB327601 AMX327593:AMX327601 AWT327593:AWT327601 BGP327593:BGP327601 BQL327593:BQL327601 CAH327593:CAH327601 CKD327593:CKD327601 CTZ327593:CTZ327601 DDV327593:DDV327601 DNR327593:DNR327601 DXN327593:DXN327601 EHJ327593:EHJ327601 ERF327593:ERF327601 FBB327593:FBB327601 FKX327593:FKX327601 FUT327593:FUT327601 GEP327593:GEP327601 GOL327593:GOL327601 GYH327593:GYH327601 HID327593:HID327601 HRZ327593:HRZ327601 IBV327593:IBV327601 ILR327593:ILR327601 IVN327593:IVN327601 JFJ327593:JFJ327601 JPF327593:JPF327601 JZB327593:JZB327601 KIX327593:KIX327601 KST327593:KST327601 LCP327593:LCP327601 LML327593:LML327601 LWH327593:LWH327601 MGD327593:MGD327601 MPZ327593:MPZ327601 MZV327593:MZV327601 NJR327593:NJR327601 NTN327593:NTN327601 ODJ327593:ODJ327601 ONF327593:ONF327601 OXB327593:OXB327601 PGX327593:PGX327601 PQT327593:PQT327601 QAP327593:QAP327601 QKL327593:QKL327601 QUH327593:QUH327601 RED327593:RED327601 RNZ327593:RNZ327601 RXV327593:RXV327601 SHR327593:SHR327601 SRN327593:SRN327601 TBJ327593:TBJ327601 TLF327593:TLF327601 TVB327593:TVB327601 UEX327593:UEX327601 UOT327593:UOT327601 UYP327593:UYP327601 VIL327593:VIL327601 VSH327593:VSH327601 WCD327593:WCD327601 WLZ327593:WLZ327601 WVV327593:WVV327601 T393129:T393137 JJ393129:JJ393137 TF393129:TF393137 ADB393129:ADB393137 AMX393129:AMX393137 AWT393129:AWT393137 BGP393129:BGP393137 BQL393129:BQL393137 CAH393129:CAH393137 CKD393129:CKD393137 CTZ393129:CTZ393137 DDV393129:DDV393137 DNR393129:DNR393137 DXN393129:DXN393137 EHJ393129:EHJ393137 ERF393129:ERF393137 FBB393129:FBB393137 FKX393129:FKX393137 FUT393129:FUT393137 GEP393129:GEP393137 GOL393129:GOL393137 GYH393129:GYH393137 HID393129:HID393137 HRZ393129:HRZ393137 IBV393129:IBV393137 ILR393129:ILR393137 IVN393129:IVN393137 JFJ393129:JFJ393137 JPF393129:JPF393137 JZB393129:JZB393137 KIX393129:KIX393137 KST393129:KST393137 LCP393129:LCP393137 LML393129:LML393137 LWH393129:LWH393137 MGD393129:MGD393137 MPZ393129:MPZ393137 MZV393129:MZV393137 NJR393129:NJR393137 NTN393129:NTN393137 ODJ393129:ODJ393137 ONF393129:ONF393137 OXB393129:OXB393137 PGX393129:PGX393137 PQT393129:PQT393137 QAP393129:QAP393137 QKL393129:QKL393137 QUH393129:QUH393137 RED393129:RED393137 RNZ393129:RNZ393137 RXV393129:RXV393137 SHR393129:SHR393137 SRN393129:SRN393137 TBJ393129:TBJ393137 TLF393129:TLF393137 TVB393129:TVB393137 UEX393129:UEX393137 UOT393129:UOT393137 UYP393129:UYP393137 VIL393129:VIL393137 VSH393129:VSH393137 WCD393129:WCD393137 WLZ393129:WLZ393137 WVV393129:WVV393137 T458665:T458673 JJ458665:JJ458673 TF458665:TF458673 ADB458665:ADB458673 AMX458665:AMX458673 AWT458665:AWT458673 BGP458665:BGP458673 BQL458665:BQL458673 CAH458665:CAH458673 CKD458665:CKD458673 CTZ458665:CTZ458673 DDV458665:DDV458673 DNR458665:DNR458673 DXN458665:DXN458673 EHJ458665:EHJ458673 ERF458665:ERF458673 FBB458665:FBB458673 FKX458665:FKX458673 FUT458665:FUT458673 GEP458665:GEP458673 GOL458665:GOL458673 GYH458665:GYH458673 HID458665:HID458673 HRZ458665:HRZ458673 IBV458665:IBV458673 ILR458665:ILR458673 IVN458665:IVN458673 JFJ458665:JFJ458673 JPF458665:JPF458673 JZB458665:JZB458673 KIX458665:KIX458673 KST458665:KST458673 LCP458665:LCP458673 LML458665:LML458673 LWH458665:LWH458673 MGD458665:MGD458673 MPZ458665:MPZ458673 MZV458665:MZV458673 NJR458665:NJR458673 NTN458665:NTN458673 ODJ458665:ODJ458673 ONF458665:ONF458673 OXB458665:OXB458673 PGX458665:PGX458673 PQT458665:PQT458673 QAP458665:QAP458673 QKL458665:QKL458673 QUH458665:QUH458673 RED458665:RED458673 RNZ458665:RNZ458673 RXV458665:RXV458673 SHR458665:SHR458673 SRN458665:SRN458673 TBJ458665:TBJ458673 TLF458665:TLF458673 TVB458665:TVB458673 UEX458665:UEX458673 UOT458665:UOT458673 UYP458665:UYP458673 VIL458665:VIL458673 VSH458665:VSH458673 WCD458665:WCD458673 WLZ458665:WLZ458673 WVV458665:WVV458673 T524201:T524209 JJ524201:JJ524209 TF524201:TF524209 ADB524201:ADB524209 AMX524201:AMX524209 AWT524201:AWT524209 BGP524201:BGP524209 BQL524201:BQL524209 CAH524201:CAH524209 CKD524201:CKD524209 CTZ524201:CTZ524209 DDV524201:DDV524209 DNR524201:DNR524209 DXN524201:DXN524209 EHJ524201:EHJ524209 ERF524201:ERF524209 FBB524201:FBB524209 FKX524201:FKX524209 FUT524201:FUT524209 GEP524201:GEP524209 GOL524201:GOL524209 GYH524201:GYH524209 HID524201:HID524209 HRZ524201:HRZ524209 IBV524201:IBV524209 ILR524201:ILR524209 IVN524201:IVN524209 JFJ524201:JFJ524209 JPF524201:JPF524209 JZB524201:JZB524209 KIX524201:KIX524209 KST524201:KST524209 LCP524201:LCP524209 LML524201:LML524209 LWH524201:LWH524209 MGD524201:MGD524209 MPZ524201:MPZ524209 MZV524201:MZV524209 NJR524201:NJR524209 NTN524201:NTN524209 ODJ524201:ODJ524209 ONF524201:ONF524209 OXB524201:OXB524209 PGX524201:PGX524209 PQT524201:PQT524209 QAP524201:QAP524209 QKL524201:QKL524209 QUH524201:QUH524209 RED524201:RED524209 RNZ524201:RNZ524209 RXV524201:RXV524209 SHR524201:SHR524209 SRN524201:SRN524209 TBJ524201:TBJ524209 TLF524201:TLF524209 TVB524201:TVB524209 UEX524201:UEX524209 UOT524201:UOT524209 UYP524201:UYP524209 VIL524201:VIL524209 VSH524201:VSH524209 WCD524201:WCD524209 WLZ524201:WLZ524209 WVV524201:WVV524209 T589737:T589745 JJ589737:JJ589745 TF589737:TF589745 ADB589737:ADB589745 AMX589737:AMX589745 AWT589737:AWT589745 BGP589737:BGP589745 BQL589737:BQL589745 CAH589737:CAH589745 CKD589737:CKD589745 CTZ589737:CTZ589745 DDV589737:DDV589745 DNR589737:DNR589745 DXN589737:DXN589745 EHJ589737:EHJ589745 ERF589737:ERF589745 FBB589737:FBB589745 FKX589737:FKX589745 FUT589737:FUT589745 GEP589737:GEP589745 GOL589737:GOL589745 GYH589737:GYH589745 HID589737:HID589745 HRZ589737:HRZ589745 IBV589737:IBV589745 ILR589737:ILR589745 IVN589737:IVN589745 JFJ589737:JFJ589745 JPF589737:JPF589745 JZB589737:JZB589745 KIX589737:KIX589745 KST589737:KST589745 LCP589737:LCP589745 LML589737:LML589745 LWH589737:LWH589745 MGD589737:MGD589745 MPZ589737:MPZ589745 MZV589737:MZV589745 NJR589737:NJR589745 NTN589737:NTN589745 ODJ589737:ODJ589745 ONF589737:ONF589745 OXB589737:OXB589745 PGX589737:PGX589745 PQT589737:PQT589745 QAP589737:QAP589745 QKL589737:QKL589745 QUH589737:QUH589745 RED589737:RED589745 RNZ589737:RNZ589745 RXV589737:RXV589745 SHR589737:SHR589745 SRN589737:SRN589745 TBJ589737:TBJ589745 TLF589737:TLF589745 TVB589737:TVB589745 UEX589737:UEX589745 UOT589737:UOT589745 UYP589737:UYP589745 VIL589737:VIL589745 VSH589737:VSH589745 WCD589737:WCD589745 WLZ589737:WLZ589745 WVV589737:WVV589745 T655273:T655281 JJ655273:JJ655281 TF655273:TF655281 ADB655273:ADB655281 AMX655273:AMX655281 AWT655273:AWT655281 BGP655273:BGP655281 BQL655273:BQL655281 CAH655273:CAH655281 CKD655273:CKD655281 CTZ655273:CTZ655281 DDV655273:DDV655281 DNR655273:DNR655281 DXN655273:DXN655281 EHJ655273:EHJ655281 ERF655273:ERF655281 FBB655273:FBB655281 FKX655273:FKX655281 FUT655273:FUT655281 GEP655273:GEP655281 GOL655273:GOL655281 GYH655273:GYH655281 HID655273:HID655281 HRZ655273:HRZ655281 IBV655273:IBV655281 ILR655273:ILR655281 IVN655273:IVN655281 JFJ655273:JFJ655281 JPF655273:JPF655281 JZB655273:JZB655281 KIX655273:KIX655281 KST655273:KST655281 LCP655273:LCP655281 LML655273:LML655281 LWH655273:LWH655281 MGD655273:MGD655281 MPZ655273:MPZ655281 MZV655273:MZV655281 NJR655273:NJR655281 NTN655273:NTN655281 ODJ655273:ODJ655281 ONF655273:ONF655281 OXB655273:OXB655281 PGX655273:PGX655281 PQT655273:PQT655281 QAP655273:QAP655281 QKL655273:QKL655281 QUH655273:QUH655281 RED655273:RED655281 RNZ655273:RNZ655281 RXV655273:RXV655281 SHR655273:SHR655281 SRN655273:SRN655281 TBJ655273:TBJ655281 TLF655273:TLF655281 TVB655273:TVB655281 UEX655273:UEX655281 UOT655273:UOT655281 UYP655273:UYP655281 VIL655273:VIL655281 VSH655273:VSH655281 WCD655273:WCD655281 WLZ655273:WLZ655281 WVV655273:WVV655281 T720809:T720817 JJ720809:JJ720817 TF720809:TF720817 ADB720809:ADB720817 AMX720809:AMX720817 AWT720809:AWT720817 BGP720809:BGP720817 BQL720809:BQL720817 CAH720809:CAH720817 CKD720809:CKD720817 CTZ720809:CTZ720817 DDV720809:DDV720817 DNR720809:DNR720817 DXN720809:DXN720817 EHJ720809:EHJ720817 ERF720809:ERF720817 FBB720809:FBB720817 FKX720809:FKX720817 FUT720809:FUT720817 GEP720809:GEP720817 GOL720809:GOL720817 GYH720809:GYH720817 HID720809:HID720817 HRZ720809:HRZ720817 IBV720809:IBV720817 ILR720809:ILR720817 IVN720809:IVN720817 JFJ720809:JFJ720817 JPF720809:JPF720817 JZB720809:JZB720817 KIX720809:KIX720817 KST720809:KST720817 LCP720809:LCP720817 LML720809:LML720817 LWH720809:LWH720817 MGD720809:MGD720817 MPZ720809:MPZ720817 MZV720809:MZV720817 NJR720809:NJR720817 NTN720809:NTN720817 ODJ720809:ODJ720817 ONF720809:ONF720817 OXB720809:OXB720817 PGX720809:PGX720817 PQT720809:PQT720817 QAP720809:QAP720817 QKL720809:QKL720817 QUH720809:QUH720817 RED720809:RED720817 RNZ720809:RNZ720817 RXV720809:RXV720817 SHR720809:SHR720817 SRN720809:SRN720817 TBJ720809:TBJ720817 TLF720809:TLF720817 TVB720809:TVB720817 UEX720809:UEX720817 UOT720809:UOT720817 UYP720809:UYP720817 VIL720809:VIL720817 VSH720809:VSH720817 WCD720809:WCD720817 WLZ720809:WLZ720817 WVV720809:WVV720817 T786345:T786353 JJ786345:JJ786353 TF786345:TF786353 ADB786345:ADB786353 AMX786345:AMX786353 AWT786345:AWT786353 BGP786345:BGP786353 BQL786345:BQL786353 CAH786345:CAH786353 CKD786345:CKD786353 CTZ786345:CTZ786353 DDV786345:DDV786353 DNR786345:DNR786353 DXN786345:DXN786353 EHJ786345:EHJ786353 ERF786345:ERF786353 FBB786345:FBB786353 FKX786345:FKX786353 FUT786345:FUT786353 GEP786345:GEP786353 GOL786345:GOL786353 GYH786345:GYH786353 HID786345:HID786353 HRZ786345:HRZ786353 IBV786345:IBV786353 ILR786345:ILR786353 IVN786345:IVN786353 JFJ786345:JFJ786353 JPF786345:JPF786353 JZB786345:JZB786353 KIX786345:KIX786353 KST786345:KST786353 LCP786345:LCP786353 LML786345:LML786353 LWH786345:LWH786353 MGD786345:MGD786353 MPZ786345:MPZ786353 MZV786345:MZV786353 NJR786345:NJR786353 NTN786345:NTN786353 ODJ786345:ODJ786353 ONF786345:ONF786353 OXB786345:OXB786353 PGX786345:PGX786353 PQT786345:PQT786353 QAP786345:QAP786353 QKL786345:QKL786353 QUH786345:QUH786353 RED786345:RED786353 RNZ786345:RNZ786353 RXV786345:RXV786353 SHR786345:SHR786353 SRN786345:SRN786353 TBJ786345:TBJ786353 TLF786345:TLF786353 TVB786345:TVB786353 UEX786345:UEX786353 UOT786345:UOT786353 UYP786345:UYP786353 VIL786345:VIL786353 VSH786345:VSH786353 WCD786345:WCD786353 WLZ786345:WLZ786353 WVV786345:WVV786353 T851881:T851889 JJ851881:JJ851889 TF851881:TF851889 ADB851881:ADB851889 AMX851881:AMX851889 AWT851881:AWT851889 BGP851881:BGP851889 BQL851881:BQL851889 CAH851881:CAH851889 CKD851881:CKD851889 CTZ851881:CTZ851889 DDV851881:DDV851889 DNR851881:DNR851889 DXN851881:DXN851889 EHJ851881:EHJ851889 ERF851881:ERF851889 FBB851881:FBB851889 FKX851881:FKX851889 FUT851881:FUT851889 GEP851881:GEP851889 GOL851881:GOL851889 GYH851881:GYH851889 HID851881:HID851889 HRZ851881:HRZ851889 IBV851881:IBV851889 ILR851881:ILR851889 IVN851881:IVN851889 JFJ851881:JFJ851889 JPF851881:JPF851889 JZB851881:JZB851889 KIX851881:KIX851889 KST851881:KST851889 LCP851881:LCP851889 LML851881:LML851889 LWH851881:LWH851889 MGD851881:MGD851889 MPZ851881:MPZ851889 MZV851881:MZV851889 NJR851881:NJR851889 NTN851881:NTN851889 ODJ851881:ODJ851889 ONF851881:ONF851889 OXB851881:OXB851889 PGX851881:PGX851889 PQT851881:PQT851889 QAP851881:QAP851889 QKL851881:QKL851889 QUH851881:QUH851889 RED851881:RED851889 RNZ851881:RNZ851889 RXV851881:RXV851889 SHR851881:SHR851889 SRN851881:SRN851889 TBJ851881:TBJ851889 TLF851881:TLF851889 TVB851881:TVB851889 UEX851881:UEX851889 UOT851881:UOT851889 UYP851881:UYP851889 VIL851881:VIL851889 VSH851881:VSH851889 WCD851881:WCD851889 WLZ851881:WLZ851889 WVV851881:WVV851889 T917417:T917425 JJ917417:JJ917425 TF917417:TF917425 ADB917417:ADB917425 AMX917417:AMX917425 AWT917417:AWT917425 BGP917417:BGP917425 BQL917417:BQL917425 CAH917417:CAH917425 CKD917417:CKD917425 CTZ917417:CTZ917425 DDV917417:DDV917425 DNR917417:DNR917425 DXN917417:DXN917425 EHJ917417:EHJ917425 ERF917417:ERF917425 FBB917417:FBB917425 FKX917417:FKX917425 FUT917417:FUT917425 GEP917417:GEP917425 GOL917417:GOL917425 GYH917417:GYH917425 HID917417:HID917425 HRZ917417:HRZ917425 IBV917417:IBV917425 ILR917417:ILR917425 IVN917417:IVN917425 JFJ917417:JFJ917425 JPF917417:JPF917425 JZB917417:JZB917425 KIX917417:KIX917425 KST917417:KST917425 LCP917417:LCP917425 LML917417:LML917425 LWH917417:LWH917425 MGD917417:MGD917425 MPZ917417:MPZ917425 MZV917417:MZV917425 NJR917417:NJR917425 NTN917417:NTN917425 ODJ917417:ODJ917425 ONF917417:ONF917425 OXB917417:OXB917425 PGX917417:PGX917425 PQT917417:PQT917425 QAP917417:QAP917425 QKL917417:QKL917425 QUH917417:QUH917425 RED917417:RED917425 RNZ917417:RNZ917425 RXV917417:RXV917425 SHR917417:SHR917425 SRN917417:SRN917425 TBJ917417:TBJ917425 TLF917417:TLF917425 TVB917417:TVB917425 UEX917417:UEX917425 UOT917417:UOT917425 UYP917417:UYP917425 VIL917417:VIL917425 VSH917417:VSH917425 WCD917417:WCD917425 WLZ917417:WLZ917425 WVV917417:WVV917425 T982953:T982961 JJ982953:JJ982961 TF982953:TF982961 ADB982953:ADB982961 AMX982953:AMX982961 AWT982953:AWT982961 BGP982953:BGP982961 BQL982953:BQL982961 CAH982953:CAH982961 CKD982953:CKD982961 CTZ982953:CTZ982961 DDV982953:DDV982961 DNR982953:DNR982961 DXN982953:DXN982961 EHJ982953:EHJ982961 ERF982953:ERF982961 FBB982953:FBB982961 FKX982953:FKX982961 FUT982953:FUT982961 GEP982953:GEP982961 GOL982953:GOL982961 GYH982953:GYH982961 HID982953:HID982961 HRZ982953:HRZ982961 IBV982953:IBV982961 ILR982953:ILR982961 IVN982953:IVN982961 JFJ982953:JFJ982961 JPF982953:JPF982961 JZB982953:JZB982961 KIX982953:KIX982961 KST982953:KST982961 LCP982953:LCP982961 LML982953:LML982961 LWH982953:LWH982961 MGD982953:MGD982961 MPZ982953:MPZ982961 MZV982953:MZV982961 NJR982953:NJR982961 NTN982953:NTN982961 ODJ982953:ODJ982961 ONF982953:ONF982961 OXB982953:OXB982961 PGX982953:PGX982961 PQT982953:PQT982961 QAP982953:QAP982961 QKL982953:QKL982961 QUH982953:QUH982961 RED982953:RED982961 RNZ982953:RNZ982961 RXV982953:RXV982961 SHR982953:SHR982961 SRN982953:SRN982961 TBJ982953:TBJ982961 TLF982953:TLF982961 TVB982953:TVB982961 UEX982953:UEX982961 UOT982953:UOT982961 UYP982953:UYP982961 VIL982953:VIL982961 VSH982953:VSH982961 WCD982953:WCD982961 WLZ982953:WLZ982961 WVV982953:WVV982961 T65432:T65438 JJ65432:JJ65438 TF65432:TF65438 ADB65432:ADB65438 AMX65432:AMX65438 AWT65432:AWT65438 BGP65432:BGP65438 BQL65432:BQL65438 CAH65432:CAH65438 CKD65432:CKD65438 CTZ65432:CTZ65438 DDV65432:DDV65438 DNR65432:DNR65438 DXN65432:DXN65438 EHJ65432:EHJ65438 ERF65432:ERF65438 FBB65432:FBB65438 FKX65432:FKX65438 FUT65432:FUT65438 GEP65432:GEP65438 GOL65432:GOL65438 GYH65432:GYH65438 HID65432:HID65438 HRZ65432:HRZ65438 IBV65432:IBV65438 ILR65432:ILR65438 IVN65432:IVN65438 JFJ65432:JFJ65438 JPF65432:JPF65438 JZB65432:JZB65438 KIX65432:KIX65438 KST65432:KST65438 LCP65432:LCP65438 LML65432:LML65438 LWH65432:LWH65438 MGD65432:MGD65438 MPZ65432:MPZ65438 MZV65432:MZV65438 NJR65432:NJR65438 NTN65432:NTN65438 ODJ65432:ODJ65438 ONF65432:ONF65438 OXB65432:OXB65438 PGX65432:PGX65438 PQT65432:PQT65438 QAP65432:QAP65438 QKL65432:QKL65438 QUH65432:QUH65438 RED65432:RED65438 RNZ65432:RNZ65438 RXV65432:RXV65438 SHR65432:SHR65438 SRN65432:SRN65438 TBJ65432:TBJ65438 TLF65432:TLF65438 TVB65432:TVB65438 UEX65432:UEX65438 UOT65432:UOT65438 UYP65432:UYP65438 VIL65432:VIL65438 VSH65432:VSH65438 WCD65432:WCD65438 WLZ65432:WLZ65438 WVV65432:WVV65438 T130968:T130974 JJ130968:JJ130974 TF130968:TF130974 ADB130968:ADB130974 AMX130968:AMX130974 AWT130968:AWT130974 BGP130968:BGP130974 BQL130968:BQL130974 CAH130968:CAH130974 CKD130968:CKD130974 CTZ130968:CTZ130974 DDV130968:DDV130974 DNR130968:DNR130974 DXN130968:DXN130974 EHJ130968:EHJ130974 ERF130968:ERF130974 FBB130968:FBB130974 FKX130968:FKX130974 FUT130968:FUT130974 GEP130968:GEP130974 GOL130968:GOL130974 GYH130968:GYH130974 HID130968:HID130974 HRZ130968:HRZ130974 IBV130968:IBV130974 ILR130968:ILR130974 IVN130968:IVN130974 JFJ130968:JFJ130974 JPF130968:JPF130974 JZB130968:JZB130974 KIX130968:KIX130974 KST130968:KST130974 LCP130968:LCP130974 LML130968:LML130974 LWH130968:LWH130974 MGD130968:MGD130974 MPZ130968:MPZ130974 MZV130968:MZV130974 NJR130968:NJR130974 NTN130968:NTN130974 ODJ130968:ODJ130974 ONF130968:ONF130974 OXB130968:OXB130974 PGX130968:PGX130974 PQT130968:PQT130974 QAP130968:QAP130974 QKL130968:QKL130974 QUH130968:QUH130974 RED130968:RED130974 RNZ130968:RNZ130974 RXV130968:RXV130974 SHR130968:SHR130974 SRN130968:SRN130974 TBJ130968:TBJ130974 TLF130968:TLF130974 TVB130968:TVB130974 UEX130968:UEX130974 UOT130968:UOT130974 UYP130968:UYP130974 VIL130968:VIL130974 VSH130968:VSH130974 WCD130968:WCD130974 WLZ130968:WLZ130974 WVV130968:WVV130974 T196504:T196510 JJ196504:JJ196510 TF196504:TF196510 ADB196504:ADB196510 AMX196504:AMX196510 AWT196504:AWT196510 BGP196504:BGP196510 BQL196504:BQL196510 CAH196504:CAH196510 CKD196504:CKD196510 CTZ196504:CTZ196510 DDV196504:DDV196510 DNR196504:DNR196510 DXN196504:DXN196510 EHJ196504:EHJ196510 ERF196504:ERF196510 FBB196504:FBB196510 FKX196504:FKX196510 FUT196504:FUT196510 GEP196504:GEP196510 GOL196504:GOL196510 GYH196504:GYH196510 HID196504:HID196510 HRZ196504:HRZ196510 IBV196504:IBV196510 ILR196504:ILR196510 IVN196504:IVN196510 JFJ196504:JFJ196510 JPF196504:JPF196510 JZB196504:JZB196510 KIX196504:KIX196510 KST196504:KST196510 LCP196504:LCP196510 LML196504:LML196510 LWH196504:LWH196510 MGD196504:MGD196510 MPZ196504:MPZ196510 MZV196504:MZV196510 NJR196504:NJR196510 NTN196504:NTN196510 ODJ196504:ODJ196510 ONF196504:ONF196510 OXB196504:OXB196510 PGX196504:PGX196510 PQT196504:PQT196510 QAP196504:QAP196510 QKL196504:QKL196510 QUH196504:QUH196510 RED196504:RED196510 RNZ196504:RNZ196510 RXV196504:RXV196510 SHR196504:SHR196510 SRN196504:SRN196510 TBJ196504:TBJ196510 TLF196504:TLF196510 TVB196504:TVB196510 UEX196504:UEX196510 UOT196504:UOT196510 UYP196504:UYP196510 VIL196504:VIL196510 VSH196504:VSH196510 WCD196504:WCD196510 WLZ196504:WLZ196510 WVV196504:WVV196510 T262040:T262046 JJ262040:JJ262046 TF262040:TF262046 ADB262040:ADB262046 AMX262040:AMX262046 AWT262040:AWT262046 BGP262040:BGP262046 BQL262040:BQL262046 CAH262040:CAH262046 CKD262040:CKD262046 CTZ262040:CTZ262046 DDV262040:DDV262046 DNR262040:DNR262046 DXN262040:DXN262046 EHJ262040:EHJ262046 ERF262040:ERF262046 FBB262040:FBB262046 FKX262040:FKX262046 FUT262040:FUT262046 GEP262040:GEP262046 GOL262040:GOL262046 GYH262040:GYH262046 HID262040:HID262046 HRZ262040:HRZ262046 IBV262040:IBV262046 ILR262040:ILR262046 IVN262040:IVN262046 JFJ262040:JFJ262046 JPF262040:JPF262046 JZB262040:JZB262046 KIX262040:KIX262046 KST262040:KST262046 LCP262040:LCP262046 LML262040:LML262046 LWH262040:LWH262046 MGD262040:MGD262046 MPZ262040:MPZ262046 MZV262040:MZV262046 NJR262040:NJR262046 NTN262040:NTN262046 ODJ262040:ODJ262046 ONF262040:ONF262046 OXB262040:OXB262046 PGX262040:PGX262046 PQT262040:PQT262046 QAP262040:QAP262046 QKL262040:QKL262046 QUH262040:QUH262046 RED262040:RED262046 RNZ262040:RNZ262046 RXV262040:RXV262046 SHR262040:SHR262046 SRN262040:SRN262046 TBJ262040:TBJ262046 TLF262040:TLF262046 TVB262040:TVB262046 UEX262040:UEX262046 UOT262040:UOT262046 UYP262040:UYP262046 VIL262040:VIL262046 VSH262040:VSH262046 WCD262040:WCD262046 WLZ262040:WLZ262046 WVV262040:WVV262046 T327576:T327582 JJ327576:JJ327582 TF327576:TF327582 ADB327576:ADB327582 AMX327576:AMX327582 AWT327576:AWT327582 BGP327576:BGP327582 BQL327576:BQL327582 CAH327576:CAH327582 CKD327576:CKD327582 CTZ327576:CTZ327582 DDV327576:DDV327582 DNR327576:DNR327582 DXN327576:DXN327582 EHJ327576:EHJ327582 ERF327576:ERF327582 FBB327576:FBB327582 FKX327576:FKX327582 FUT327576:FUT327582 GEP327576:GEP327582 GOL327576:GOL327582 GYH327576:GYH327582 HID327576:HID327582 HRZ327576:HRZ327582 IBV327576:IBV327582 ILR327576:ILR327582 IVN327576:IVN327582 JFJ327576:JFJ327582 JPF327576:JPF327582 JZB327576:JZB327582 KIX327576:KIX327582 KST327576:KST327582 LCP327576:LCP327582 LML327576:LML327582 LWH327576:LWH327582 MGD327576:MGD327582 MPZ327576:MPZ327582 MZV327576:MZV327582 NJR327576:NJR327582 NTN327576:NTN327582 ODJ327576:ODJ327582 ONF327576:ONF327582 OXB327576:OXB327582 PGX327576:PGX327582 PQT327576:PQT327582 QAP327576:QAP327582 QKL327576:QKL327582 QUH327576:QUH327582 RED327576:RED327582 RNZ327576:RNZ327582 RXV327576:RXV327582 SHR327576:SHR327582 SRN327576:SRN327582 TBJ327576:TBJ327582 TLF327576:TLF327582 TVB327576:TVB327582 UEX327576:UEX327582 UOT327576:UOT327582 UYP327576:UYP327582 VIL327576:VIL327582 VSH327576:VSH327582 WCD327576:WCD327582 WLZ327576:WLZ327582 WVV327576:WVV327582 T393112:T393118 JJ393112:JJ393118 TF393112:TF393118 ADB393112:ADB393118 AMX393112:AMX393118 AWT393112:AWT393118 BGP393112:BGP393118 BQL393112:BQL393118 CAH393112:CAH393118 CKD393112:CKD393118 CTZ393112:CTZ393118 DDV393112:DDV393118 DNR393112:DNR393118 DXN393112:DXN393118 EHJ393112:EHJ393118 ERF393112:ERF393118 FBB393112:FBB393118 FKX393112:FKX393118 FUT393112:FUT393118 GEP393112:GEP393118 GOL393112:GOL393118 GYH393112:GYH393118 HID393112:HID393118 HRZ393112:HRZ393118 IBV393112:IBV393118 ILR393112:ILR393118 IVN393112:IVN393118 JFJ393112:JFJ393118 JPF393112:JPF393118 JZB393112:JZB393118 KIX393112:KIX393118 KST393112:KST393118 LCP393112:LCP393118 LML393112:LML393118 LWH393112:LWH393118 MGD393112:MGD393118 MPZ393112:MPZ393118 MZV393112:MZV393118 NJR393112:NJR393118 NTN393112:NTN393118 ODJ393112:ODJ393118 ONF393112:ONF393118 OXB393112:OXB393118 PGX393112:PGX393118 PQT393112:PQT393118 QAP393112:QAP393118 QKL393112:QKL393118 QUH393112:QUH393118 RED393112:RED393118 RNZ393112:RNZ393118 RXV393112:RXV393118 SHR393112:SHR393118 SRN393112:SRN393118 TBJ393112:TBJ393118 TLF393112:TLF393118 TVB393112:TVB393118 UEX393112:UEX393118 UOT393112:UOT393118 UYP393112:UYP393118 VIL393112:VIL393118 VSH393112:VSH393118 WCD393112:WCD393118 WLZ393112:WLZ393118 WVV393112:WVV393118 T458648:T458654 JJ458648:JJ458654 TF458648:TF458654 ADB458648:ADB458654 AMX458648:AMX458654 AWT458648:AWT458654 BGP458648:BGP458654 BQL458648:BQL458654 CAH458648:CAH458654 CKD458648:CKD458654 CTZ458648:CTZ458654 DDV458648:DDV458654 DNR458648:DNR458654 DXN458648:DXN458654 EHJ458648:EHJ458654 ERF458648:ERF458654 FBB458648:FBB458654 FKX458648:FKX458654 FUT458648:FUT458654 GEP458648:GEP458654 GOL458648:GOL458654 GYH458648:GYH458654 HID458648:HID458654 HRZ458648:HRZ458654 IBV458648:IBV458654 ILR458648:ILR458654 IVN458648:IVN458654 JFJ458648:JFJ458654 JPF458648:JPF458654 JZB458648:JZB458654 KIX458648:KIX458654 KST458648:KST458654 LCP458648:LCP458654 LML458648:LML458654 LWH458648:LWH458654 MGD458648:MGD458654 MPZ458648:MPZ458654 MZV458648:MZV458654 NJR458648:NJR458654 NTN458648:NTN458654 ODJ458648:ODJ458654 ONF458648:ONF458654 OXB458648:OXB458654 PGX458648:PGX458654 PQT458648:PQT458654 QAP458648:QAP458654 QKL458648:QKL458654 QUH458648:QUH458654 RED458648:RED458654 RNZ458648:RNZ458654 RXV458648:RXV458654 SHR458648:SHR458654 SRN458648:SRN458654 TBJ458648:TBJ458654 TLF458648:TLF458654 TVB458648:TVB458654 UEX458648:UEX458654 UOT458648:UOT458654 UYP458648:UYP458654 VIL458648:VIL458654 VSH458648:VSH458654 WCD458648:WCD458654 WLZ458648:WLZ458654 WVV458648:WVV458654 T524184:T524190 JJ524184:JJ524190 TF524184:TF524190 ADB524184:ADB524190 AMX524184:AMX524190 AWT524184:AWT524190 BGP524184:BGP524190 BQL524184:BQL524190 CAH524184:CAH524190 CKD524184:CKD524190 CTZ524184:CTZ524190 DDV524184:DDV524190 DNR524184:DNR524190 DXN524184:DXN524190 EHJ524184:EHJ524190 ERF524184:ERF524190 FBB524184:FBB524190 FKX524184:FKX524190 FUT524184:FUT524190 GEP524184:GEP524190 GOL524184:GOL524190 GYH524184:GYH524190 HID524184:HID524190 HRZ524184:HRZ524190 IBV524184:IBV524190 ILR524184:ILR524190 IVN524184:IVN524190 JFJ524184:JFJ524190 JPF524184:JPF524190 JZB524184:JZB524190 KIX524184:KIX524190 KST524184:KST524190 LCP524184:LCP524190 LML524184:LML524190 LWH524184:LWH524190 MGD524184:MGD524190 MPZ524184:MPZ524190 MZV524184:MZV524190 NJR524184:NJR524190 NTN524184:NTN524190 ODJ524184:ODJ524190 ONF524184:ONF524190 OXB524184:OXB524190 PGX524184:PGX524190 PQT524184:PQT524190 QAP524184:QAP524190 QKL524184:QKL524190 QUH524184:QUH524190 RED524184:RED524190 RNZ524184:RNZ524190 RXV524184:RXV524190 SHR524184:SHR524190 SRN524184:SRN524190 TBJ524184:TBJ524190 TLF524184:TLF524190 TVB524184:TVB524190 UEX524184:UEX524190 UOT524184:UOT524190 UYP524184:UYP524190 VIL524184:VIL524190 VSH524184:VSH524190 WCD524184:WCD524190 WLZ524184:WLZ524190 WVV524184:WVV524190 T589720:T589726 JJ589720:JJ589726 TF589720:TF589726 ADB589720:ADB589726 AMX589720:AMX589726 AWT589720:AWT589726 BGP589720:BGP589726 BQL589720:BQL589726 CAH589720:CAH589726 CKD589720:CKD589726 CTZ589720:CTZ589726 DDV589720:DDV589726 DNR589720:DNR589726 DXN589720:DXN589726 EHJ589720:EHJ589726 ERF589720:ERF589726 FBB589720:FBB589726 FKX589720:FKX589726 FUT589720:FUT589726 GEP589720:GEP589726 GOL589720:GOL589726 GYH589720:GYH589726 HID589720:HID589726 HRZ589720:HRZ589726 IBV589720:IBV589726 ILR589720:ILR589726 IVN589720:IVN589726 JFJ589720:JFJ589726 JPF589720:JPF589726 JZB589720:JZB589726 KIX589720:KIX589726 KST589720:KST589726 LCP589720:LCP589726 LML589720:LML589726 LWH589720:LWH589726 MGD589720:MGD589726 MPZ589720:MPZ589726 MZV589720:MZV589726 NJR589720:NJR589726 NTN589720:NTN589726 ODJ589720:ODJ589726 ONF589720:ONF589726 OXB589720:OXB589726 PGX589720:PGX589726 PQT589720:PQT589726 QAP589720:QAP589726 QKL589720:QKL589726 QUH589720:QUH589726 RED589720:RED589726 RNZ589720:RNZ589726 RXV589720:RXV589726 SHR589720:SHR589726 SRN589720:SRN589726 TBJ589720:TBJ589726 TLF589720:TLF589726 TVB589720:TVB589726 UEX589720:UEX589726 UOT589720:UOT589726 UYP589720:UYP589726 VIL589720:VIL589726 VSH589720:VSH589726 WCD589720:WCD589726 WLZ589720:WLZ589726 WVV589720:WVV589726 T655256:T655262 JJ655256:JJ655262 TF655256:TF655262 ADB655256:ADB655262 AMX655256:AMX655262 AWT655256:AWT655262 BGP655256:BGP655262 BQL655256:BQL655262 CAH655256:CAH655262 CKD655256:CKD655262 CTZ655256:CTZ655262 DDV655256:DDV655262 DNR655256:DNR655262 DXN655256:DXN655262 EHJ655256:EHJ655262 ERF655256:ERF655262 FBB655256:FBB655262 FKX655256:FKX655262 FUT655256:FUT655262 GEP655256:GEP655262 GOL655256:GOL655262 GYH655256:GYH655262 HID655256:HID655262 HRZ655256:HRZ655262 IBV655256:IBV655262 ILR655256:ILR655262 IVN655256:IVN655262 JFJ655256:JFJ655262 JPF655256:JPF655262 JZB655256:JZB655262 KIX655256:KIX655262 KST655256:KST655262 LCP655256:LCP655262 LML655256:LML655262 LWH655256:LWH655262 MGD655256:MGD655262 MPZ655256:MPZ655262 MZV655256:MZV655262 NJR655256:NJR655262 NTN655256:NTN655262 ODJ655256:ODJ655262 ONF655256:ONF655262 OXB655256:OXB655262 PGX655256:PGX655262 PQT655256:PQT655262 QAP655256:QAP655262 QKL655256:QKL655262 QUH655256:QUH655262 RED655256:RED655262 RNZ655256:RNZ655262 RXV655256:RXV655262 SHR655256:SHR655262 SRN655256:SRN655262 TBJ655256:TBJ655262 TLF655256:TLF655262 TVB655256:TVB655262 UEX655256:UEX655262 UOT655256:UOT655262 UYP655256:UYP655262 VIL655256:VIL655262 VSH655256:VSH655262 WCD655256:WCD655262 WLZ655256:WLZ655262 WVV655256:WVV655262 T720792:T720798 JJ720792:JJ720798 TF720792:TF720798 ADB720792:ADB720798 AMX720792:AMX720798 AWT720792:AWT720798 BGP720792:BGP720798 BQL720792:BQL720798 CAH720792:CAH720798 CKD720792:CKD720798 CTZ720792:CTZ720798 DDV720792:DDV720798 DNR720792:DNR720798 DXN720792:DXN720798 EHJ720792:EHJ720798 ERF720792:ERF720798 FBB720792:FBB720798 FKX720792:FKX720798 FUT720792:FUT720798 GEP720792:GEP720798 GOL720792:GOL720798 GYH720792:GYH720798 HID720792:HID720798 HRZ720792:HRZ720798 IBV720792:IBV720798 ILR720792:ILR720798 IVN720792:IVN720798 JFJ720792:JFJ720798 JPF720792:JPF720798 JZB720792:JZB720798 KIX720792:KIX720798 KST720792:KST720798 LCP720792:LCP720798 LML720792:LML720798 LWH720792:LWH720798 MGD720792:MGD720798 MPZ720792:MPZ720798 MZV720792:MZV720798 NJR720792:NJR720798 NTN720792:NTN720798 ODJ720792:ODJ720798 ONF720792:ONF720798 OXB720792:OXB720798 PGX720792:PGX720798 PQT720792:PQT720798 QAP720792:QAP720798 QKL720792:QKL720798 QUH720792:QUH720798 RED720792:RED720798 RNZ720792:RNZ720798 RXV720792:RXV720798 SHR720792:SHR720798 SRN720792:SRN720798 TBJ720792:TBJ720798 TLF720792:TLF720798 TVB720792:TVB720798 UEX720792:UEX720798 UOT720792:UOT720798 UYP720792:UYP720798 VIL720792:VIL720798 VSH720792:VSH720798 WCD720792:WCD720798 WLZ720792:WLZ720798 WVV720792:WVV720798 T786328:T786334 JJ786328:JJ786334 TF786328:TF786334 ADB786328:ADB786334 AMX786328:AMX786334 AWT786328:AWT786334 BGP786328:BGP786334 BQL786328:BQL786334 CAH786328:CAH786334 CKD786328:CKD786334 CTZ786328:CTZ786334 DDV786328:DDV786334 DNR786328:DNR786334 DXN786328:DXN786334 EHJ786328:EHJ786334 ERF786328:ERF786334 FBB786328:FBB786334 FKX786328:FKX786334 FUT786328:FUT786334 GEP786328:GEP786334 GOL786328:GOL786334 GYH786328:GYH786334 HID786328:HID786334 HRZ786328:HRZ786334 IBV786328:IBV786334 ILR786328:ILR786334 IVN786328:IVN786334 JFJ786328:JFJ786334 JPF786328:JPF786334 JZB786328:JZB786334 KIX786328:KIX786334 KST786328:KST786334 LCP786328:LCP786334 LML786328:LML786334 LWH786328:LWH786334 MGD786328:MGD786334 MPZ786328:MPZ786334 MZV786328:MZV786334 NJR786328:NJR786334 NTN786328:NTN786334 ODJ786328:ODJ786334 ONF786328:ONF786334 OXB786328:OXB786334 PGX786328:PGX786334 PQT786328:PQT786334 QAP786328:QAP786334 QKL786328:QKL786334 QUH786328:QUH786334 RED786328:RED786334 RNZ786328:RNZ786334 RXV786328:RXV786334 SHR786328:SHR786334 SRN786328:SRN786334 TBJ786328:TBJ786334 TLF786328:TLF786334 TVB786328:TVB786334 UEX786328:UEX786334 UOT786328:UOT786334 UYP786328:UYP786334 VIL786328:VIL786334 VSH786328:VSH786334 WCD786328:WCD786334 WLZ786328:WLZ786334 WVV786328:WVV786334 T851864:T851870 JJ851864:JJ851870 TF851864:TF851870 ADB851864:ADB851870 AMX851864:AMX851870 AWT851864:AWT851870 BGP851864:BGP851870 BQL851864:BQL851870 CAH851864:CAH851870 CKD851864:CKD851870 CTZ851864:CTZ851870 DDV851864:DDV851870 DNR851864:DNR851870 DXN851864:DXN851870 EHJ851864:EHJ851870 ERF851864:ERF851870 FBB851864:FBB851870 FKX851864:FKX851870 FUT851864:FUT851870 GEP851864:GEP851870 GOL851864:GOL851870 GYH851864:GYH851870 HID851864:HID851870 HRZ851864:HRZ851870 IBV851864:IBV851870 ILR851864:ILR851870 IVN851864:IVN851870 JFJ851864:JFJ851870 JPF851864:JPF851870 JZB851864:JZB851870 KIX851864:KIX851870 KST851864:KST851870 LCP851864:LCP851870 LML851864:LML851870 LWH851864:LWH851870 MGD851864:MGD851870 MPZ851864:MPZ851870 MZV851864:MZV851870 NJR851864:NJR851870 NTN851864:NTN851870 ODJ851864:ODJ851870 ONF851864:ONF851870 OXB851864:OXB851870 PGX851864:PGX851870 PQT851864:PQT851870 QAP851864:QAP851870 QKL851864:QKL851870 QUH851864:QUH851870 RED851864:RED851870 RNZ851864:RNZ851870 RXV851864:RXV851870 SHR851864:SHR851870 SRN851864:SRN851870 TBJ851864:TBJ851870 TLF851864:TLF851870 TVB851864:TVB851870 UEX851864:UEX851870 UOT851864:UOT851870 UYP851864:UYP851870 VIL851864:VIL851870 VSH851864:VSH851870 WCD851864:WCD851870 WLZ851864:WLZ851870 WVV851864:WVV851870 T917400:T917406 JJ917400:JJ917406 TF917400:TF917406 ADB917400:ADB917406 AMX917400:AMX917406 AWT917400:AWT917406 BGP917400:BGP917406 BQL917400:BQL917406 CAH917400:CAH917406 CKD917400:CKD917406 CTZ917400:CTZ917406 DDV917400:DDV917406 DNR917400:DNR917406 DXN917400:DXN917406 EHJ917400:EHJ917406 ERF917400:ERF917406 FBB917400:FBB917406 FKX917400:FKX917406 FUT917400:FUT917406 GEP917400:GEP917406 GOL917400:GOL917406 GYH917400:GYH917406 HID917400:HID917406 HRZ917400:HRZ917406 IBV917400:IBV917406 ILR917400:ILR917406 IVN917400:IVN917406 JFJ917400:JFJ917406 JPF917400:JPF917406 JZB917400:JZB917406 KIX917400:KIX917406 KST917400:KST917406 LCP917400:LCP917406 LML917400:LML917406 LWH917400:LWH917406 MGD917400:MGD917406 MPZ917400:MPZ917406 MZV917400:MZV917406 NJR917400:NJR917406 NTN917400:NTN917406 ODJ917400:ODJ917406 ONF917400:ONF917406 OXB917400:OXB917406 PGX917400:PGX917406 PQT917400:PQT917406 QAP917400:QAP917406 QKL917400:QKL917406 QUH917400:QUH917406 RED917400:RED917406 RNZ917400:RNZ917406 RXV917400:RXV917406 SHR917400:SHR917406 SRN917400:SRN917406 TBJ917400:TBJ917406 TLF917400:TLF917406 TVB917400:TVB917406 UEX917400:UEX917406 UOT917400:UOT917406 UYP917400:UYP917406 VIL917400:VIL917406 VSH917400:VSH917406 WCD917400:WCD917406 WLZ917400:WLZ917406 WVV917400:WVV917406 T982936:T982942 JJ982936:JJ982942 TF982936:TF982942 ADB982936:ADB982942 AMX982936:AMX982942 AWT982936:AWT982942 BGP982936:BGP982942 BQL982936:BQL982942 CAH982936:CAH982942 CKD982936:CKD982942 CTZ982936:CTZ982942 DDV982936:DDV982942 DNR982936:DNR982942 DXN982936:DXN982942 EHJ982936:EHJ982942 ERF982936:ERF982942 FBB982936:FBB982942 FKX982936:FKX982942 FUT982936:FUT982942 GEP982936:GEP982942 GOL982936:GOL982942 GYH982936:GYH982942 HID982936:HID982942 HRZ982936:HRZ982942 IBV982936:IBV982942 ILR982936:ILR982942 IVN982936:IVN982942 JFJ982936:JFJ982942 JPF982936:JPF982942 JZB982936:JZB982942 KIX982936:KIX982942 KST982936:KST982942 LCP982936:LCP982942 LML982936:LML982942 LWH982936:LWH982942 MGD982936:MGD982942 MPZ982936:MPZ982942 MZV982936:MZV982942 NJR982936:NJR982942 NTN982936:NTN982942 ODJ982936:ODJ982942 ONF982936:ONF982942 OXB982936:OXB982942 PGX982936:PGX982942 PQT982936:PQT982942 QAP982936:QAP982942 QKL982936:QKL982942 QUH982936:QUH982942 RED982936:RED982942 RNZ982936:RNZ982942 RXV982936:RXV982942 SHR982936:SHR982942 SRN982936:SRN982942 TBJ982936:TBJ982942 TLF982936:TLF982942 TVB982936:TVB982942 UEX982936:UEX982942 UOT982936:UOT982942 UYP982936:UYP982942 VIL982936:VIL982942 VSH982936:VSH982942 WCD982936:WCD982942 WLZ982936:WLZ982942 WVV982936:WVV982942" xr:uid="{00000000-0002-0000-0900-00000E000000}"/>
  </dataValidation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20" operator="equal" id="{B1B061CE-8A6F-4CEC-941A-B301FBDF3A69}">
            <xm:f>Listas!$B$17</xm:f>
            <x14:dxf>
              <fill>
                <patternFill>
                  <bgColor rgb="FFFF6600"/>
                </patternFill>
              </fill>
            </x14:dxf>
          </x14:cfRule>
          <x14:cfRule type="cellIs" priority="128" operator="equal" id="{98291849-8E01-4E1D-B45E-04104C2EDBCD}">
            <xm:f>Listas!$B$9</xm:f>
            <x14:dxf>
              <fill>
                <patternFill>
                  <bgColor rgb="FF007AFF"/>
                </patternFill>
              </fill>
            </x14:dxf>
          </x14:cfRule>
          <x14:cfRule type="cellIs" priority="127" operator="equal" id="{3C4CEAEA-3C34-4017-802B-B0EAAB3058A3}">
            <xm:f>Listas!$B$10</xm:f>
            <x14:dxf>
              <fill>
                <patternFill>
                  <bgColor rgb="FF2D9E2C"/>
                </patternFill>
              </fill>
            </x14:dxf>
          </x14:cfRule>
          <x14:cfRule type="cellIs" priority="126" operator="equal" id="{9C9BF68F-5E06-4373-BD5C-E487F54EFE8F}">
            <xm:f>Listas!$B$11</xm:f>
            <x14:dxf>
              <fill>
                <patternFill>
                  <bgColor rgb="FF2D9E2C"/>
                </patternFill>
              </fill>
            </x14:dxf>
          </x14:cfRule>
          <x14:cfRule type="cellIs" priority="125" operator="equal" id="{27016D4A-E104-494A-9D7E-4AE86DFE198F}">
            <xm:f>Listas!$B$12</xm:f>
            <x14:dxf>
              <fill>
                <patternFill>
                  <bgColor rgb="FF2D9E2C"/>
                </patternFill>
              </fill>
            </x14:dxf>
          </x14:cfRule>
          <x14:cfRule type="cellIs" priority="124" operator="equal" id="{BFD8F83F-53F6-4DB1-A23D-4818714BCDBA}">
            <xm:f>Listas!$B$13</xm:f>
            <x14:dxf>
              <fill>
                <patternFill>
                  <bgColor rgb="FFFF6600"/>
                </patternFill>
              </fill>
            </x14:dxf>
          </x14:cfRule>
          <x14:cfRule type="cellIs" priority="123" operator="equal" id="{BE914D06-F835-4398-8C72-E4D5A8696BC0}">
            <xm:f>Listas!$B$14</xm:f>
            <x14:dxf>
              <fill>
                <patternFill>
                  <bgColor rgb="FFFF6600"/>
                </patternFill>
              </fill>
            </x14:dxf>
          </x14:cfRule>
          <x14:cfRule type="cellIs" priority="122" operator="equal" id="{E3B408EB-C935-4ADA-81FE-EEEC215CA6E5}">
            <xm:f>Listas!$B$15</xm:f>
            <x14:dxf>
              <fill>
                <patternFill>
                  <bgColor rgb="FFFF6600"/>
                </patternFill>
              </fill>
            </x14:dxf>
          </x14:cfRule>
          <x14:cfRule type="cellIs" priority="121" operator="equal" id="{34C66CA8-79EF-4F07-BC02-69E1DEE5BE00}">
            <xm:f>Listas!$B$16</xm:f>
            <x14:dxf>
              <fill>
                <patternFill>
                  <bgColor rgb="FFFF6600"/>
                </patternFill>
              </fill>
            </x14:dxf>
          </x14:cfRule>
          <x14:cfRule type="cellIs" priority="131" operator="equal" id="{31577BCD-A599-47B8-A923-90760C011D7B}">
            <xm:f>Listas!$B$6</xm:f>
            <x14:dxf>
              <fill>
                <patternFill>
                  <bgColor rgb="FF007AFF"/>
                </patternFill>
              </fill>
            </x14:dxf>
          </x14:cfRule>
          <x14:cfRule type="cellIs" priority="118" operator="equal" id="{2201E596-9D0D-489D-B131-C0BDA089CB87}">
            <xm:f>Listas!$B$19</xm:f>
            <x14:dxf>
              <fill>
                <patternFill>
                  <bgColor rgb="FFFF6600"/>
                </patternFill>
              </fill>
            </x14:dxf>
          </x14:cfRule>
          <x14:cfRule type="cellIs" priority="117" operator="equal" id="{05AB1A17-552D-4B61-BC95-17E026BD0AF7}">
            <xm:f>Listas!$B$20</xm:f>
            <x14:dxf>
              <fill>
                <patternFill>
                  <bgColor rgb="FFFF6600"/>
                </patternFill>
              </fill>
            </x14:dxf>
          </x14:cfRule>
          <x14:cfRule type="cellIs" priority="130" operator="equal" id="{41982B97-6A84-4504-9B4B-AF9DFFB7CD02}">
            <xm:f>Listas!$B$7</xm:f>
            <x14:dxf>
              <fill>
                <patternFill>
                  <bgColor rgb="FF007AFF"/>
                </patternFill>
              </fill>
            </x14:dxf>
          </x14:cfRule>
          <x14:cfRule type="cellIs" priority="129" operator="equal" id="{A2F7ACDB-DE54-4C2E-8822-422E4B922F60}">
            <xm:f>Listas!$B$8</xm:f>
            <x14:dxf>
              <fill>
                <patternFill>
                  <bgColor rgb="FF007AFF"/>
                </patternFill>
              </fill>
            </x14:dxf>
          </x14:cfRule>
          <x14:cfRule type="cellIs" priority="132" operator="equal" id="{ECC2CFC8-4EB0-4431-BF93-2CCB93029D73}">
            <xm:f>Listas!$B$5</xm:f>
            <x14:dxf>
              <fill>
                <patternFill>
                  <bgColor rgb="FF007AFF"/>
                </patternFill>
              </fill>
            </x14:dxf>
          </x14:cfRule>
          <x14:cfRule type="cellIs" priority="116" operator="equal" id="{5EE49561-DB9B-4B2C-9E68-CFEF2CD29CF1}">
            <xm:f>Listas!$B$21</xm:f>
            <x14:dxf>
              <fill>
                <patternFill>
                  <bgColor rgb="FFFF6600"/>
                </patternFill>
              </fill>
            </x14:dxf>
          </x14:cfRule>
          <x14:cfRule type="cellIs" priority="115" operator="equal" id="{397298BF-1BB2-4112-B56B-2D5B1AD5077D}">
            <xm:f>Listas!$B$22</xm:f>
            <x14:dxf>
              <fill>
                <patternFill>
                  <bgColor rgb="FF9633FF"/>
                </patternFill>
              </fill>
            </x14:dxf>
          </x14:cfRule>
          <x14:cfRule type="cellIs" priority="119" operator="equal" id="{9A4A2B3B-BE32-453F-88BD-3B3184D0DCDC}">
            <xm:f>Listas!$B$18</xm:f>
            <x14:dxf>
              <fill>
                <patternFill>
                  <bgColor rgb="FFFF6600"/>
                </patternFill>
              </fill>
            </x14:dxf>
          </x14:cfRule>
          <xm:sqref>A9</xm:sqref>
        </x14:conditionalFormatting>
        <x14:conditionalFormatting xmlns:xm="http://schemas.microsoft.com/office/excel/2006/main">
          <x14:cfRule type="cellIs" priority="85" operator="equal" id="{BD6ABEC0-D5D2-4CB9-91A0-C54F822258DC}">
            <xm:f>Listas!$B$18</xm:f>
            <x14:dxf>
              <fill>
                <patternFill>
                  <bgColor rgb="FFFF6600"/>
                </patternFill>
              </fill>
            </x14:dxf>
          </x14:cfRule>
          <x14:cfRule type="cellIs" priority="81" operator="equal" id="{5A3B227D-BC47-4AA6-A7CD-B4DEF60C00EE}">
            <xm:f>Listas!$B$22</xm:f>
            <x14:dxf>
              <fill>
                <patternFill>
                  <bgColor rgb="FF9633FF"/>
                </patternFill>
              </fill>
            </x14:dxf>
          </x14:cfRule>
          <x14:cfRule type="cellIs" priority="82" operator="equal" id="{0ADFA303-3DD1-4F8E-AAA4-34B0F9F16D0A}">
            <xm:f>Listas!$B$21</xm:f>
            <x14:dxf>
              <fill>
                <patternFill>
                  <bgColor rgb="FFFF6600"/>
                </patternFill>
              </fill>
            </x14:dxf>
          </x14:cfRule>
          <x14:cfRule type="cellIs" priority="83" operator="equal" id="{1C6A903C-7F5F-4F87-9D86-ACB9C8411A10}">
            <xm:f>Listas!$B$20</xm:f>
            <x14:dxf>
              <fill>
                <patternFill>
                  <bgColor rgb="FFFF6600"/>
                </patternFill>
              </fill>
            </x14:dxf>
          </x14:cfRule>
          <x14:cfRule type="cellIs" priority="96" operator="equal" id="{93478211-11EB-400F-BDDC-1391495DE634}">
            <xm:f>Listas!$B$7</xm:f>
            <x14:dxf>
              <fill>
                <patternFill>
                  <bgColor rgb="FF007AFF"/>
                </patternFill>
              </fill>
            </x14:dxf>
          </x14:cfRule>
          <x14:cfRule type="cellIs" priority="89" operator="equal" id="{16ED72F3-EF72-48B2-B7A4-7873757DE480}">
            <xm:f>Listas!$B$14</xm:f>
            <x14:dxf>
              <fill>
                <patternFill>
                  <bgColor rgb="FFFF6600"/>
                </patternFill>
              </fill>
            </x14:dxf>
          </x14:cfRule>
          <x14:cfRule type="cellIs" priority="90" operator="equal" id="{908BE680-F152-4571-BC27-34C001DD93B7}">
            <xm:f>Listas!$B$13</xm:f>
            <x14:dxf>
              <fill>
                <patternFill>
                  <bgColor rgb="FFFF6600"/>
                </patternFill>
              </fill>
            </x14:dxf>
          </x14:cfRule>
          <x14:cfRule type="cellIs" priority="91" operator="equal" id="{2D28A562-E352-41E2-B8BB-A4B98ADA1D4B}">
            <xm:f>Listas!$B$12</xm:f>
            <x14:dxf>
              <fill>
                <patternFill>
                  <bgColor rgb="FF2D9E2C"/>
                </patternFill>
              </fill>
            </x14:dxf>
          </x14:cfRule>
          <x14:cfRule type="cellIs" priority="92" operator="equal" id="{B281F919-3FDE-4624-B3D7-D06079D7E266}">
            <xm:f>Listas!$B$11</xm:f>
            <x14:dxf>
              <fill>
                <patternFill>
                  <bgColor rgb="FF2D9E2C"/>
                </patternFill>
              </fill>
            </x14:dxf>
          </x14:cfRule>
          <x14:cfRule type="cellIs" priority="95" operator="equal" id="{23CF71CA-C43F-4F35-92C7-5AAAA01EA992}">
            <xm:f>Listas!$B$8</xm:f>
            <x14:dxf>
              <fill>
                <patternFill>
                  <bgColor rgb="FF007AFF"/>
                </patternFill>
              </fill>
            </x14:dxf>
          </x14:cfRule>
          <x14:cfRule type="cellIs" priority="93" operator="equal" id="{665324E1-E575-43EF-AF13-FCE7F813F8D9}">
            <xm:f>Listas!$B$10</xm:f>
            <x14:dxf>
              <fill>
                <patternFill>
                  <bgColor rgb="FF2D9E2C"/>
                </patternFill>
              </fill>
            </x14:dxf>
          </x14:cfRule>
          <x14:cfRule type="cellIs" priority="94" operator="equal" id="{B41D7693-AF8B-42EC-9661-70BFB4FAB147}">
            <xm:f>Listas!$B$9</xm:f>
            <x14:dxf>
              <fill>
                <patternFill>
                  <bgColor rgb="FF007AFF"/>
                </patternFill>
              </fill>
            </x14:dxf>
          </x14:cfRule>
          <x14:cfRule type="cellIs" priority="86" operator="equal" id="{6826BCD3-F656-4BF7-9DE6-0D2A3E56D91A}">
            <xm:f>Listas!$B$17</xm:f>
            <x14:dxf>
              <fill>
                <patternFill>
                  <bgColor rgb="FFFF6600"/>
                </patternFill>
              </fill>
            </x14:dxf>
          </x14:cfRule>
          <x14:cfRule type="cellIs" priority="87" operator="equal" id="{A8305A2E-59DD-4787-98A3-D4853F73F50E}">
            <xm:f>Listas!$B$16</xm:f>
            <x14:dxf>
              <fill>
                <patternFill>
                  <bgColor rgb="FFFF6600"/>
                </patternFill>
              </fill>
            </x14:dxf>
          </x14:cfRule>
          <x14:cfRule type="cellIs" priority="88" operator="equal" id="{FEA3FADD-B507-48F6-BE16-A33543536B61}">
            <xm:f>Listas!$B$15</xm:f>
            <x14:dxf>
              <fill>
                <patternFill>
                  <bgColor rgb="FFFF6600"/>
                </patternFill>
              </fill>
            </x14:dxf>
          </x14:cfRule>
          <x14:cfRule type="cellIs" priority="98" operator="equal" id="{DC5AF407-4445-4E93-8804-9B35E3972EDF}">
            <xm:f>Listas!$B$5</xm:f>
            <x14:dxf>
              <fill>
                <patternFill>
                  <bgColor rgb="FF007AFF"/>
                </patternFill>
              </fill>
            </x14:dxf>
          </x14:cfRule>
          <x14:cfRule type="cellIs" priority="97" operator="equal" id="{AF4EDE5C-3B57-4826-B7B6-D040C3984B22}">
            <xm:f>Listas!$B$6</xm:f>
            <x14:dxf>
              <fill>
                <patternFill>
                  <bgColor rgb="FF007AFF"/>
                </patternFill>
              </fill>
            </x14:dxf>
          </x14:cfRule>
          <x14:cfRule type="cellIs" priority="84" operator="equal" id="{B1CF8EAE-9EB8-4E31-88C8-C74192B7D743}">
            <xm:f>Listas!$B$19</xm:f>
            <x14:dxf>
              <fill>
                <patternFill>
                  <bgColor rgb="FFFF6600"/>
                </patternFill>
              </fill>
            </x14:dxf>
          </x14:cfRule>
          <xm:sqref>A14</xm:sqref>
        </x14:conditionalFormatting>
        <x14:conditionalFormatting xmlns:xm="http://schemas.microsoft.com/office/excel/2006/main">
          <x14:cfRule type="cellIs" priority="54" operator="equal" id="{415E4088-A2A9-4325-8A53-71E9925B4E1A}">
            <xm:f>Listas!$B$15</xm:f>
            <x14:dxf>
              <fill>
                <patternFill>
                  <bgColor rgb="FFFF6600"/>
                </patternFill>
              </fill>
            </x14:dxf>
          </x14:cfRule>
          <x14:cfRule type="cellIs" priority="47" operator="equal" id="{46E1E485-5318-4714-9870-40BB7D82E934}">
            <xm:f>Listas!$B$22</xm:f>
            <x14:dxf>
              <fill>
                <patternFill>
                  <bgColor rgb="FF9633FF"/>
                </patternFill>
              </fill>
            </x14:dxf>
          </x14:cfRule>
          <x14:cfRule type="cellIs" priority="48" operator="equal" id="{E6829EA1-F743-438D-ADA1-18031E43BDEC}">
            <xm:f>Listas!$B$21</xm:f>
            <x14:dxf>
              <fill>
                <patternFill>
                  <bgColor rgb="FFFF6600"/>
                </patternFill>
              </fill>
            </x14:dxf>
          </x14:cfRule>
          <x14:cfRule type="cellIs" priority="49" operator="equal" id="{2FCE8DC0-F5EF-41EE-912C-55E472ACB8A6}">
            <xm:f>Listas!$B$20</xm:f>
            <x14:dxf>
              <fill>
                <patternFill>
                  <bgColor rgb="FFFF6600"/>
                </patternFill>
              </fill>
            </x14:dxf>
          </x14:cfRule>
          <x14:cfRule type="cellIs" priority="50" operator="equal" id="{E2164548-1B6A-440A-BB27-42C8FBF09AD4}">
            <xm:f>Listas!$B$19</xm:f>
            <x14:dxf>
              <fill>
                <patternFill>
                  <bgColor rgb="FFFF6600"/>
                </patternFill>
              </fill>
            </x14:dxf>
          </x14:cfRule>
          <x14:cfRule type="cellIs" priority="51" operator="equal" id="{3B46D425-E673-4A56-84CD-5ACFF9C8A3FB}">
            <xm:f>Listas!$B$18</xm:f>
            <x14:dxf>
              <fill>
                <patternFill>
                  <bgColor rgb="FFFF6600"/>
                </patternFill>
              </fill>
            </x14:dxf>
          </x14:cfRule>
          <x14:cfRule type="cellIs" priority="53" operator="equal" id="{971043B4-4A00-4C2E-B8F8-DAF93199E7D9}">
            <xm:f>Listas!$B$16</xm:f>
            <x14:dxf>
              <fill>
                <patternFill>
                  <bgColor rgb="FFFF6600"/>
                </patternFill>
              </fill>
            </x14:dxf>
          </x14:cfRule>
          <x14:cfRule type="cellIs" priority="55" operator="equal" id="{482715E3-290B-4EA8-920E-4601897EB5C4}">
            <xm:f>Listas!$B$14</xm:f>
            <x14:dxf>
              <fill>
                <patternFill>
                  <bgColor rgb="FFFF6600"/>
                </patternFill>
              </fill>
            </x14:dxf>
          </x14:cfRule>
          <x14:cfRule type="cellIs" priority="56" operator="equal" id="{CCE49830-1A3F-497F-B9B9-D91627C2B81B}">
            <xm:f>Listas!$B$13</xm:f>
            <x14:dxf>
              <fill>
                <patternFill>
                  <bgColor rgb="FFFF6600"/>
                </patternFill>
              </fill>
            </x14:dxf>
          </x14:cfRule>
          <x14:cfRule type="cellIs" priority="57" operator="equal" id="{DE1069E8-CD96-47F7-816C-74923E24F4D8}">
            <xm:f>Listas!$B$12</xm:f>
            <x14:dxf>
              <fill>
                <patternFill>
                  <bgColor rgb="FF2D9E2C"/>
                </patternFill>
              </fill>
            </x14:dxf>
          </x14:cfRule>
          <x14:cfRule type="cellIs" priority="58" operator="equal" id="{2D53280D-07DF-4C8E-88DF-ED7DC3273D68}">
            <xm:f>Listas!$B$11</xm:f>
            <x14:dxf>
              <fill>
                <patternFill>
                  <bgColor rgb="FF2D9E2C"/>
                </patternFill>
              </fill>
            </x14:dxf>
          </x14:cfRule>
          <x14:cfRule type="cellIs" priority="59" operator="equal" id="{A465D455-A28D-484A-869F-44B6D89BC3BD}">
            <xm:f>Listas!$B$10</xm:f>
            <x14:dxf>
              <fill>
                <patternFill>
                  <bgColor rgb="FF2D9E2C"/>
                </patternFill>
              </fill>
            </x14:dxf>
          </x14:cfRule>
          <x14:cfRule type="cellIs" priority="60" operator="equal" id="{E98DDEEF-D27F-4C92-9BCA-CF37BE58FDA7}">
            <xm:f>Listas!$B$9</xm:f>
            <x14:dxf>
              <fill>
                <patternFill>
                  <bgColor rgb="FF007AFF"/>
                </patternFill>
              </fill>
            </x14:dxf>
          </x14:cfRule>
          <x14:cfRule type="cellIs" priority="61" operator="equal" id="{67866B2C-0E69-40EC-8EAC-461894EC09B5}">
            <xm:f>Listas!$B$8</xm:f>
            <x14:dxf>
              <fill>
                <patternFill>
                  <bgColor rgb="FF007AFF"/>
                </patternFill>
              </fill>
            </x14:dxf>
          </x14:cfRule>
          <x14:cfRule type="cellIs" priority="62" operator="equal" id="{93E418B5-931B-4338-99CD-53924191D4EB}">
            <xm:f>Listas!$B$7</xm:f>
            <x14:dxf>
              <fill>
                <patternFill>
                  <bgColor rgb="FF007AFF"/>
                </patternFill>
              </fill>
            </x14:dxf>
          </x14:cfRule>
          <x14:cfRule type="cellIs" priority="64" operator="equal" id="{3C58B635-B38F-428E-9210-2B95743C2983}">
            <xm:f>Listas!$B$5</xm:f>
            <x14:dxf>
              <fill>
                <patternFill>
                  <bgColor rgb="FF007AFF"/>
                </patternFill>
              </fill>
            </x14:dxf>
          </x14:cfRule>
          <x14:cfRule type="cellIs" priority="52" operator="equal" id="{70A87401-8B7C-49E3-BC00-4FBAB8187E66}">
            <xm:f>Listas!$B$17</xm:f>
            <x14:dxf>
              <fill>
                <patternFill>
                  <bgColor rgb="FFFF6600"/>
                </patternFill>
              </fill>
            </x14:dxf>
          </x14:cfRule>
          <x14:cfRule type="cellIs" priority="63" operator="equal" id="{B352A01F-6A72-4937-AF44-1466E4D1078D}">
            <xm:f>Listas!$B$6</xm:f>
            <x14:dxf>
              <fill>
                <patternFill>
                  <bgColor rgb="FF007AFF"/>
                </patternFill>
              </fill>
            </x14:dxf>
          </x14:cfRule>
          <xm:sqref>A19</xm:sqref>
        </x14:conditionalFormatting>
        <x14:conditionalFormatting xmlns:xm="http://schemas.microsoft.com/office/excel/2006/main">
          <x14:cfRule type="cellIs" priority="23" operator="equal" id="{30470087-3692-48A5-AAC9-82F26C4BFFA6}">
            <xm:f>Listas!$B$12</xm:f>
            <x14:dxf>
              <fill>
                <patternFill>
                  <bgColor rgb="FF2D9E2C"/>
                </patternFill>
              </fill>
            </x14:dxf>
          </x14:cfRule>
          <x14:cfRule type="cellIs" priority="22" operator="equal" id="{774DB0A9-08B7-4D7A-B52F-CE6A7026FDA3}">
            <xm:f>Listas!$B$13</xm:f>
            <x14:dxf>
              <fill>
                <patternFill>
                  <bgColor rgb="FFFF6600"/>
                </patternFill>
              </fill>
            </x14:dxf>
          </x14:cfRule>
          <x14:cfRule type="cellIs" priority="28" operator="equal" id="{233B9E93-A825-4541-9BC9-84725F814361}">
            <xm:f>Listas!$B$7</xm:f>
            <x14:dxf>
              <fill>
                <patternFill>
                  <bgColor rgb="FF007AFF"/>
                </patternFill>
              </fill>
            </x14:dxf>
          </x14:cfRule>
          <x14:cfRule type="cellIs" priority="30" operator="equal" id="{7D622150-FB2D-4015-A49E-2666060CC415}">
            <xm:f>Listas!$B$5</xm:f>
            <x14:dxf>
              <fill>
                <patternFill>
                  <bgColor rgb="FF007AFF"/>
                </patternFill>
              </fill>
            </x14:dxf>
          </x14:cfRule>
          <x14:cfRule type="cellIs" priority="29" operator="equal" id="{3EA6505F-5FA4-4DD9-B1C0-DB72ED7BF673}">
            <xm:f>Listas!$B$6</xm:f>
            <x14:dxf>
              <fill>
                <patternFill>
                  <bgColor rgb="FF007AFF"/>
                </patternFill>
              </fill>
            </x14:dxf>
          </x14:cfRule>
          <x14:cfRule type="cellIs" priority="27" operator="equal" id="{B4380166-4AD5-46CB-85F9-9512156EE964}">
            <xm:f>Listas!$B$8</xm:f>
            <x14:dxf>
              <fill>
                <patternFill>
                  <bgColor rgb="FF007AFF"/>
                </patternFill>
              </fill>
            </x14:dxf>
          </x14:cfRule>
          <x14:cfRule type="cellIs" priority="26" operator="equal" id="{BD1B2AFE-422D-47E6-95F9-8BF7B619A476}">
            <xm:f>Listas!$B$9</xm:f>
            <x14:dxf>
              <fill>
                <patternFill>
                  <bgColor rgb="FF007AFF"/>
                </patternFill>
              </fill>
            </x14:dxf>
          </x14:cfRule>
          <x14:cfRule type="cellIs" priority="25" operator="equal" id="{76F6668E-F146-4347-89D5-E004D1598C0D}">
            <xm:f>Listas!$B$10</xm:f>
            <x14:dxf>
              <fill>
                <patternFill>
                  <bgColor rgb="FF2D9E2C"/>
                </patternFill>
              </fill>
            </x14:dxf>
          </x14:cfRule>
          <x14:cfRule type="cellIs" priority="18" operator="equal" id="{4D0D4666-7771-4976-AF26-B5D0FD95D5EA}">
            <xm:f>Listas!$B$17</xm:f>
            <x14:dxf>
              <fill>
                <patternFill>
                  <bgColor rgb="FFFF6600"/>
                </patternFill>
              </fill>
            </x14:dxf>
          </x14:cfRule>
          <x14:cfRule type="cellIs" priority="21" operator="equal" id="{D7043AC9-09CD-401B-9878-BDFF8511627E}">
            <xm:f>Listas!$B$14</xm:f>
            <x14:dxf>
              <fill>
                <patternFill>
                  <bgColor rgb="FFFF6600"/>
                </patternFill>
              </fill>
            </x14:dxf>
          </x14:cfRule>
          <x14:cfRule type="cellIs" priority="19" operator="equal" id="{ADDF160E-E710-4DD7-925B-7AA2EECA5E5F}">
            <xm:f>Listas!$B$16</xm:f>
            <x14:dxf>
              <fill>
                <patternFill>
                  <bgColor rgb="FFFF6600"/>
                </patternFill>
              </fill>
            </x14:dxf>
          </x14:cfRule>
          <x14:cfRule type="cellIs" priority="17" operator="equal" id="{61A9D3DA-32A1-4C81-AFB2-8DD9674BE0F8}">
            <xm:f>Listas!$B$18</xm:f>
            <x14:dxf>
              <fill>
                <patternFill>
                  <bgColor rgb="FFFF6600"/>
                </patternFill>
              </fill>
            </x14:dxf>
          </x14:cfRule>
          <x14:cfRule type="cellIs" priority="16" operator="equal" id="{227D567D-8F80-4A1C-A605-6D20D7C8A331}">
            <xm:f>Listas!$B$19</xm:f>
            <x14:dxf>
              <fill>
                <patternFill>
                  <bgColor rgb="FFFF6600"/>
                </patternFill>
              </fill>
            </x14:dxf>
          </x14:cfRule>
          <x14:cfRule type="cellIs" priority="15" operator="equal" id="{3AF2ED23-2570-4C05-B3A8-0DB49C0680D7}">
            <xm:f>Listas!$B$20</xm:f>
            <x14:dxf>
              <fill>
                <patternFill>
                  <bgColor rgb="FFFF6600"/>
                </patternFill>
              </fill>
            </x14:dxf>
          </x14:cfRule>
          <x14:cfRule type="cellIs" priority="14" operator="equal" id="{40E9F4E6-6D7D-4D7B-B431-234F075A946E}">
            <xm:f>Listas!$B$21</xm:f>
            <x14:dxf>
              <fill>
                <patternFill>
                  <bgColor rgb="FFFF6600"/>
                </patternFill>
              </fill>
            </x14:dxf>
          </x14:cfRule>
          <x14:cfRule type="cellIs" priority="13" operator="equal" id="{9802CA57-51A1-4923-B6A9-671644248DF5}">
            <xm:f>Listas!$B$22</xm:f>
            <x14:dxf>
              <fill>
                <patternFill>
                  <bgColor rgb="FF9633FF"/>
                </patternFill>
              </fill>
            </x14:dxf>
          </x14:cfRule>
          <x14:cfRule type="cellIs" priority="24" operator="equal" id="{B49A1805-A1A1-409B-8DA0-8849B37C6B22}">
            <xm:f>Listas!$B$11</xm:f>
            <x14:dxf>
              <fill>
                <patternFill>
                  <bgColor rgb="FF2D9E2C"/>
                </patternFill>
              </fill>
            </x14:dxf>
          </x14:cfRule>
          <x14:cfRule type="cellIs" priority="20" operator="equal" id="{39F017C5-904F-46BB-B5C6-9BA0C778027E}">
            <xm:f>Listas!$B$15</xm:f>
            <x14:dxf>
              <fill>
                <patternFill>
                  <bgColor rgb="FFFF6600"/>
                </patternFill>
              </fill>
            </x14:dxf>
          </x14:cfRule>
          <xm:sqref>A24</xm:sqref>
        </x14:conditionalFormatting>
        <x14:conditionalFormatting xmlns:xm="http://schemas.microsoft.com/office/excel/2006/main">
          <x14:cfRule type="cellIs" priority="114" operator="equal" id="{93914337-6336-4C4B-A834-36AB9B808E53}">
            <xm:f>Listas!$H$26</xm:f>
            <x14:dxf>
              <fill>
                <patternFill>
                  <bgColor rgb="FF33CC33"/>
                </patternFill>
              </fill>
            </x14:dxf>
          </x14:cfRule>
          <x14:cfRule type="cellIs" priority="111" operator="equal" id="{5B643309-D104-4562-83A0-D29641535009}">
            <xm:f>Listas!$J$30</xm:f>
            <x14:dxf>
              <fill>
                <patternFill>
                  <bgColor rgb="FFFF0000"/>
                </patternFill>
              </fill>
            </x14:dxf>
          </x14:cfRule>
          <x14:cfRule type="cellIs" priority="112" operator="equal" id="{3AC4CCD2-EA63-4ECE-96E3-F591D2AEE7EF}">
            <xm:f>Listas!$H$30</xm:f>
            <x14:dxf>
              <fill>
                <patternFill>
                  <bgColor rgb="FFFF6600"/>
                </patternFill>
              </fill>
            </x14:dxf>
          </x14:cfRule>
          <x14:cfRule type="cellIs" priority="113" operator="equal" id="{9B95E233-5E9F-4C81-8099-659E3A06C0F6}">
            <xm:f>Listas!$H$29</xm:f>
            <x14:dxf>
              <fill>
                <patternFill>
                  <bgColor rgb="FFFFFF00"/>
                </patternFill>
              </fill>
            </x14:dxf>
          </x14:cfRule>
          <xm:sqref>J9</xm:sqref>
        </x14:conditionalFormatting>
        <x14:conditionalFormatting xmlns:xm="http://schemas.microsoft.com/office/excel/2006/main">
          <x14:cfRule type="cellIs" priority="79" operator="equal" id="{C4C0C624-7FCD-4FB0-81E0-DFAB8E4E965B}">
            <xm:f>Listas!$H$29</xm:f>
            <x14:dxf>
              <fill>
                <patternFill>
                  <bgColor rgb="FFFFFF00"/>
                </patternFill>
              </fill>
            </x14:dxf>
          </x14:cfRule>
          <x14:cfRule type="cellIs" priority="78" operator="equal" id="{5BDF04F8-C020-4645-AD6E-0EA26902FF09}">
            <xm:f>Listas!$H$30</xm:f>
            <x14:dxf>
              <fill>
                <patternFill>
                  <bgColor rgb="FFFF6600"/>
                </patternFill>
              </fill>
            </x14:dxf>
          </x14:cfRule>
          <x14:cfRule type="cellIs" priority="77" operator="equal" id="{681787C1-61BA-4321-9AAD-6CED3C4C69B1}">
            <xm:f>Listas!$J$30</xm:f>
            <x14:dxf>
              <fill>
                <patternFill>
                  <bgColor rgb="FFFF0000"/>
                </patternFill>
              </fill>
            </x14:dxf>
          </x14:cfRule>
          <x14:cfRule type="cellIs" priority="80" operator="equal" id="{A4629633-8375-481F-B47C-DD027DB9DB68}">
            <xm:f>Listas!$H$26</xm:f>
            <x14:dxf>
              <fill>
                <patternFill>
                  <bgColor rgb="FF33CC33"/>
                </patternFill>
              </fill>
            </x14:dxf>
          </x14:cfRule>
          <xm:sqref>J14</xm:sqref>
        </x14:conditionalFormatting>
        <x14:conditionalFormatting xmlns:xm="http://schemas.microsoft.com/office/excel/2006/main">
          <x14:cfRule type="cellIs" priority="46" operator="equal" id="{2740E118-4737-4AEB-8DC1-E9D188FD0A35}">
            <xm:f>Listas!$H$26</xm:f>
            <x14:dxf>
              <fill>
                <patternFill>
                  <bgColor rgb="FF33CC33"/>
                </patternFill>
              </fill>
            </x14:dxf>
          </x14:cfRule>
          <x14:cfRule type="cellIs" priority="45" operator="equal" id="{A3B2B62C-CB85-43B6-BCAB-2488525CE83E}">
            <xm:f>Listas!$H$29</xm:f>
            <x14:dxf>
              <fill>
                <patternFill>
                  <bgColor rgb="FFFFFF00"/>
                </patternFill>
              </fill>
            </x14:dxf>
          </x14:cfRule>
          <x14:cfRule type="cellIs" priority="44" operator="equal" id="{C620679E-23D0-4D8B-9C34-F5236CF263A1}">
            <xm:f>Listas!$H$30</xm:f>
            <x14:dxf>
              <fill>
                <patternFill>
                  <bgColor rgb="FFFF6600"/>
                </patternFill>
              </fill>
            </x14:dxf>
          </x14:cfRule>
          <x14:cfRule type="cellIs" priority="43" operator="equal" id="{43B6484E-E966-46D6-96ED-EAFE5F3BBD84}">
            <xm:f>Listas!$J$30</xm:f>
            <x14:dxf>
              <fill>
                <patternFill>
                  <bgColor rgb="FFFF0000"/>
                </patternFill>
              </fill>
            </x14:dxf>
          </x14:cfRule>
          <xm:sqref>J19</xm:sqref>
        </x14:conditionalFormatting>
        <x14:conditionalFormatting xmlns:xm="http://schemas.microsoft.com/office/excel/2006/main">
          <x14:cfRule type="cellIs" priority="10" operator="equal" id="{9C811AFE-AF2F-4CCC-B887-4757FA823164}">
            <xm:f>Listas!$H$30</xm:f>
            <x14:dxf>
              <fill>
                <patternFill>
                  <bgColor rgb="FFFF6600"/>
                </patternFill>
              </fill>
            </x14:dxf>
          </x14:cfRule>
          <x14:cfRule type="cellIs" priority="9" operator="equal" id="{1792B828-5BC9-4F0F-B321-179E3E3559EA}">
            <xm:f>Listas!$J$30</xm:f>
            <x14:dxf>
              <fill>
                <patternFill>
                  <bgColor rgb="FFFF0000"/>
                </patternFill>
              </fill>
            </x14:dxf>
          </x14:cfRule>
          <x14:cfRule type="cellIs" priority="12" operator="equal" id="{9F183206-97C6-4403-B58D-B8F5B6149D00}">
            <xm:f>Listas!$H$26</xm:f>
            <x14:dxf>
              <fill>
                <patternFill>
                  <bgColor rgb="FF33CC33"/>
                </patternFill>
              </fill>
            </x14:dxf>
          </x14:cfRule>
          <x14:cfRule type="cellIs" priority="11" operator="equal" id="{8D0C8B45-6872-4CBC-BF5C-8200510DF020}">
            <xm:f>Listas!$H$29</xm:f>
            <x14:dxf>
              <fill>
                <patternFill>
                  <bgColor rgb="FFFFFF00"/>
                </patternFill>
              </fill>
            </x14:dxf>
          </x14:cfRule>
          <xm:sqref>J24</xm:sqref>
        </x14:conditionalFormatting>
        <x14:conditionalFormatting xmlns:xm="http://schemas.microsoft.com/office/excel/2006/main">
          <x14:cfRule type="cellIs" priority="103" operator="equal" id="{8FE4BB8C-84E1-4AF2-9D60-60F586513AE3}">
            <xm:f>Listas!$J$30</xm:f>
            <x14:dxf>
              <fill>
                <patternFill>
                  <bgColor rgb="FFFF0000"/>
                </patternFill>
              </fill>
            </x14:dxf>
          </x14:cfRule>
          <x14:cfRule type="cellIs" priority="106" operator="equal" id="{8B46C6D4-8C62-45B3-AAD8-9C14C220BF84}">
            <xm:f>Listas!$H$26</xm:f>
            <x14:dxf>
              <fill>
                <patternFill>
                  <bgColor rgb="FF33CC33"/>
                </patternFill>
              </fill>
            </x14:dxf>
          </x14:cfRule>
          <x14:cfRule type="cellIs" priority="105" operator="equal" id="{B7AE2E9D-902E-40F9-80EC-FF93FB078FA6}">
            <xm:f>Listas!$H$29</xm:f>
            <x14:dxf>
              <fill>
                <patternFill>
                  <bgColor rgb="FFFFFF00"/>
                </patternFill>
              </fill>
            </x14:dxf>
          </x14:cfRule>
          <x14:cfRule type="cellIs" priority="104" operator="equal" id="{09E379F9-1D50-4EBA-AFFA-E6DDC75BE394}">
            <xm:f>Listas!$H$30</xm:f>
            <x14:dxf>
              <fill>
                <patternFill>
                  <bgColor rgb="FFFF6600"/>
                </patternFill>
              </fill>
            </x14:dxf>
          </x14:cfRule>
          <xm:sqref>AG9</xm:sqref>
        </x14:conditionalFormatting>
        <x14:conditionalFormatting xmlns:xm="http://schemas.microsoft.com/office/excel/2006/main">
          <x14:cfRule type="cellIs" priority="69" operator="equal" id="{82C2833E-B800-4B24-90B1-7BC1D858D5B2}">
            <xm:f>Listas!$J$30</xm:f>
            <x14:dxf>
              <fill>
                <patternFill>
                  <bgColor rgb="FFFF0000"/>
                </patternFill>
              </fill>
            </x14:dxf>
          </x14:cfRule>
          <x14:cfRule type="cellIs" priority="70" operator="equal" id="{96A58174-1999-4CE0-9577-CD2FE4104F95}">
            <xm:f>Listas!$H$30</xm:f>
            <x14:dxf>
              <fill>
                <patternFill>
                  <bgColor rgb="FFFF6600"/>
                </patternFill>
              </fill>
            </x14:dxf>
          </x14:cfRule>
          <x14:cfRule type="cellIs" priority="71" operator="equal" id="{770FF4E6-F01F-4F58-8605-369471AC9E98}">
            <xm:f>Listas!$H$29</xm:f>
            <x14:dxf>
              <fill>
                <patternFill>
                  <bgColor rgb="FFFFFF00"/>
                </patternFill>
              </fill>
            </x14:dxf>
          </x14:cfRule>
          <x14:cfRule type="cellIs" priority="72" operator="equal" id="{91FEC820-8855-423A-8F5A-189AA2922299}">
            <xm:f>Listas!$H$26</xm:f>
            <x14:dxf>
              <fill>
                <patternFill>
                  <bgColor rgb="FF33CC33"/>
                </patternFill>
              </fill>
            </x14:dxf>
          </x14:cfRule>
          <xm:sqref>AG14</xm:sqref>
        </x14:conditionalFormatting>
        <x14:conditionalFormatting xmlns:xm="http://schemas.microsoft.com/office/excel/2006/main">
          <x14:cfRule type="cellIs" priority="38" operator="equal" id="{AF5E52D6-32BE-4A5B-A4EE-F398CF48FBF8}">
            <xm:f>Listas!$H$26</xm:f>
            <x14:dxf>
              <fill>
                <patternFill>
                  <bgColor rgb="FF33CC33"/>
                </patternFill>
              </fill>
            </x14:dxf>
          </x14:cfRule>
          <x14:cfRule type="cellIs" priority="37" operator="equal" id="{94285BC4-BD1D-4143-8A9A-BD13FBAAB3B5}">
            <xm:f>Listas!$H$29</xm:f>
            <x14:dxf>
              <fill>
                <patternFill>
                  <bgColor rgb="FFFFFF00"/>
                </patternFill>
              </fill>
            </x14:dxf>
          </x14:cfRule>
          <x14:cfRule type="cellIs" priority="36" operator="equal" id="{7FD6618A-4B85-47C5-958F-FE168449E1E1}">
            <xm:f>Listas!$H$30</xm:f>
            <x14:dxf>
              <fill>
                <patternFill>
                  <bgColor rgb="FFFF6600"/>
                </patternFill>
              </fill>
            </x14:dxf>
          </x14:cfRule>
          <x14:cfRule type="cellIs" priority="35" operator="equal" id="{11D1B621-1B26-4948-8F40-77D399C68253}">
            <xm:f>Listas!$J$30</xm:f>
            <x14:dxf>
              <fill>
                <patternFill>
                  <bgColor rgb="FFFF0000"/>
                </patternFill>
              </fill>
            </x14:dxf>
          </x14:cfRule>
          <xm:sqref>AG19</xm:sqref>
        </x14:conditionalFormatting>
        <x14:conditionalFormatting xmlns:xm="http://schemas.microsoft.com/office/excel/2006/main">
          <x14:cfRule type="cellIs" priority="1" operator="equal" id="{E5CCE5EB-95DA-43C3-8C8D-930291D61D96}">
            <xm:f>Listas!$J$30</xm:f>
            <x14:dxf>
              <fill>
                <patternFill>
                  <bgColor rgb="FFFF0000"/>
                </patternFill>
              </fill>
            </x14:dxf>
          </x14:cfRule>
          <x14:cfRule type="cellIs" priority="4" operator="equal" id="{2FB43704-6E12-4490-AF0D-430A9AF71259}">
            <xm:f>Listas!$H$26</xm:f>
            <x14:dxf>
              <fill>
                <patternFill>
                  <bgColor rgb="FF33CC33"/>
                </patternFill>
              </fill>
            </x14:dxf>
          </x14:cfRule>
          <x14:cfRule type="cellIs" priority="3" operator="equal" id="{166B6E43-E0EC-42BA-8B65-3BD9DF8930B3}">
            <xm:f>Listas!$H$29</xm:f>
            <x14:dxf>
              <fill>
                <patternFill>
                  <bgColor rgb="FFFFFF00"/>
                </patternFill>
              </fill>
            </x14:dxf>
          </x14:cfRule>
          <x14:cfRule type="cellIs" priority="2" operator="equal" id="{CB1C47D4-8029-4803-A1C6-E0A4F192E93A}">
            <xm:f>Listas!$H$30</xm:f>
            <x14:dxf>
              <fill>
                <patternFill>
                  <bgColor rgb="FFFF6600"/>
                </patternFill>
              </fill>
            </x14:dxf>
          </x14:cfRule>
          <xm:sqref>AG24</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00000000-0002-0000-0900-00000F000000}">
          <x14:formula1>
            <xm:f>Listas!$F$13:$F$15</xm:f>
          </x14:formula1>
          <xm:sqref>V9:V28</xm:sqref>
        </x14:dataValidation>
        <x14:dataValidation type="list" allowBlank="1" showInputMessage="1" showErrorMessage="1" xr:uid="{00000000-0002-0000-0900-000010000000}">
          <x14:formula1>
            <xm:f>Listas!$G$5:$G$7</xm:f>
          </x14:formula1>
          <xm:sqref>W9:W28</xm:sqref>
        </x14:dataValidation>
        <x14:dataValidation type="list" allowBlank="1" showInputMessage="1" showErrorMessage="1" xr:uid="{00000000-0002-0000-0900-000011000000}">
          <x14:formula1>
            <xm:f>Listas!$H$5:$H$13</xm:f>
          </x14:formula1>
          <xm:sqref>X9:X28</xm:sqref>
        </x14:dataValidation>
        <x14:dataValidation type="list" allowBlank="1" showInputMessage="1" showErrorMessage="1" xr:uid="{00000000-0002-0000-0900-000012000000}">
          <x14:formula1>
            <xm:f>Listas!$I$5:$I$7</xm:f>
          </x14:formula1>
          <xm:sqref>Y9:Y28</xm:sqref>
        </x14:dataValidation>
        <x14:dataValidation type="list" allowBlank="1" showInputMessage="1" showErrorMessage="1" xr:uid="{00000000-0002-0000-0900-000013000000}">
          <x14:formula1>
            <xm:f>Listas!$J$5:$J$6</xm:f>
          </x14:formula1>
          <xm:sqref>L9:L28</xm:sqref>
        </x14:dataValidation>
        <x14:dataValidation type="list" allowBlank="1" showInputMessage="1" showErrorMessage="1" xr:uid="{00000000-0002-0000-0900-000014000000}">
          <x14:formula1>
            <xm:f>"1,2,3,4,5"</xm:f>
          </x14:formula1>
          <xm:sqref>F14 H65379 JE65379 TA65379 ACW65379 AMS65379 AWO65379 BGK65379 BQG65379 CAC65379 CJY65379 CTU65379 DDQ65379 DNM65379 DXI65379 EHE65379 ERA65379 FAW65379 FKS65379 FUO65379 GEK65379 GOG65379 GYC65379 HHY65379 HRU65379 IBQ65379 ILM65379 IVI65379 JFE65379 JPA65379 JYW65379 KIS65379 KSO65379 LCK65379 LMG65379 LWC65379 MFY65379 MPU65379 MZQ65379 NJM65379 NTI65379 ODE65379 ONA65379 OWW65379 PGS65379 PQO65379 QAK65379 QKG65379 QUC65379 RDY65379 RNU65379 RXQ65379 SHM65379 SRI65379 TBE65379 TLA65379 TUW65379 UES65379 UOO65379 UYK65379 VIG65379 VSC65379 WBY65379 WLU65379 WVQ65379 H130915 JE130915 TA130915 ACW130915 AMS130915 AWO130915 BGK130915 BQG130915 CAC130915 CJY130915 CTU130915 DDQ130915 DNM130915 DXI130915 EHE130915 ERA130915 FAW130915 FKS130915 FUO130915 GEK130915 GOG130915 GYC130915 HHY130915 HRU130915 IBQ130915 ILM130915 IVI130915 JFE130915 JPA130915 JYW130915 KIS130915 KSO130915 LCK130915 LMG130915 LWC130915 MFY130915 MPU130915 MZQ130915 NJM130915 NTI130915 ODE130915 ONA130915 OWW130915 PGS130915 PQO130915 QAK130915 QKG130915 QUC130915 RDY130915 RNU130915 RXQ130915 SHM130915 SRI130915 TBE130915 TLA130915 TUW130915 UES130915 UOO130915 UYK130915 VIG130915 VSC130915 WBY130915 WLU130915 WVQ130915 H196451 JE196451 TA196451 ACW196451 AMS196451 AWO196451 BGK196451 BQG196451 CAC196451 CJY196451 CTU196451 DDQ196451 DNM196451 DXI196451 EHE196451 ERA196451 FAW196451 FKS196451 FUO196451 GEK196451 GOG196451 GYC196451 HHY196451 HRU196451 IBQ196451 ILM196451 IVI196451 JFE196451 JPA196451 JYW196451 KIS196451 KSO196451 LCK196451 LMG196451 LWC196451 MFY196451 MPU196451 MZQ196451 NJM196451 NTI196451 ODE196451 ONA196451 OWW196451 PGS196451 PQO196451 QAK196451 QKG196451 QUC196451 RDY196451 RNU196451 RXQ196451 SHM196451 SRI196451 TBE196451 TLA196451 TUW196451 UES196451 UOO196451 UYK196451 VIG196451 VSC196451 WBY196451 WLU196451 WVQ196451 H261987 JE261987 TA261987 ACW261987 AMS261987 AWO261987 BGK261987 BQG261987 CAC261987 CJY261987 CTU261987 DDQ261987 DNM261987 DXI261987 EHE261987 ERA261987 FAW261987 FKS261987 FUO261987 GEK261987 GOG261987 GYC261987 HHY261987 HRU261987 IBQ261987 ILM261987 IVI261987 JFE261987 JPA261987 JYW261987 KIS261987 KSO261987 LCK261987 LMG261987 LWC261987 MFY261987 MPU261987 MZQ261987 NJM261987 NTI261987 ODE261987 ONA261987 OWW261987 PGS261987 PQO261987 QAK261987 QKG261987 QUC261987 RDY261987 RNU261987 RXQ261987 SHM261987 SRI261987 TBE261987 TLA261987 TUW261987 UES261987 UOO261987 UYK261987 VIG261987 VSC261987 WBY261987 WLU261987 WVQ261987 H327523 JE327523 TA327523 ACW327523 AMS327523 AWO327523 BGK327523 BQG327523 CAC327523 CJY327523 CTU327523 DDQ327523 DNM327523 DXI327523 EHE327523 ERA327523 FAW327523 FKS327523 FUO327523 GEK327523 GOG327523 GYC327523 HHY327523 HRU327523 IBQ327523 ILM327523 IVI327523 JFE327523 JPA327523 JYW327523 KIS327523 KSO327523 LCK327523 LMG327523 LWC327523 MFY327523 MPU327523 MZQ327523 NJM327523 NTI327523 ODE327523 ONA327523 OWW327523 PGS327523 PQO327523 QAK327523 QKG327523 QUC327523 RDY327523 RNU327523 RXQ327523 SHM327523 SRI327523 TBE327523 TLA327523 TUW327523 UES327523 UOO327523 UYK327523 VIG327523 VSC327523 WBY327523 WLU327523 WVQ327523 H393059 JE393059 TA393059 ACW393059 AMS393059 AWO393059 BGK393059 BQG393059 CAC393059 CJY393059 CTU393059 DDQ393059 DNM393059 DXI393059 EHE393059 ERA393059 FAW393059 FKS393059 FUO393059 GEK393059 GOG393059 GYC393059 HHY393059 HRU393059 IBQ393059 ILM393059 IVI393059 JFE393059 JPA393059 JYW393059 KIS393059 KSO393059 LCK393059 LMG393059 LWC393059 MFY393059 MPU393059 MZQ393059 NJM393059 NTI393059 ODE393059 ONA393059 OWW393059 PGS393059 PQO393059 QAK393059 QKG393059 QUC393059 RDY393059 RNU393059 RXQ393059 SHM393059 SRI393059 TBE393059 TLA393059 TUW393059 UES393059 UOO393059 UYK393059 VIG393059 VSC393059 WBY393059 WLU393059 WVQ393059 H458595 JE458595 TA458595 ACW458595 AMS458595 AWO458595 BGK458595 BQG458595 CAC458595 CJY458595 CTU458595 DDQ458595 DNM458595 DXI458595 EHE458595 ERA458595 FAW458595 FKS458595 FUO458595 GEK458595 GOG458595 GYC458595 HHY458595 HRU458595 IBQ458595 ILM458595 IVI458595 JFE458595 JPA458595 JYW458595 KIS458595 KSO458595 LCK458595 LMG458595 LWC458595 MFY458595 MPU458595 MZQ458595 NJM458595 NTI458595 ODE458595 ONA458595 OWW458595 PGS458595 PQO458595 QAK458595 QKG458595 QUC458595 RDY458595 RNU458595 RXQ458595 SHM458595 SRI458595 TBE458595 TLA458595 TUW458595 UES458595 UOO458595 UYK458595 VIG458595 VSC458595 WBY458595 WLU458595 WVQ458595 H524131 JE524131 TA524131 ACW524131 AMS524131 AWO524131 BGK524131 BQG524131 CAC524131 CJY524131 CTU524131 DDQ524131 DNM524131 DXI524131 EHE524131 ERA524131 FAW524131 FKS524131 FUO524131 GEK524131 GOG524131 GYC524131 HHY524131 HRU524131 IBQ524131 ILM524131 IVI524131 JFE524131 JPA524131 JYW524131 KIS524131 KSO524131 LCK524131 LMG524131 LWC524131 MFY524131 MPU524131 MZQ524131 NJM524131 NTI524131 ODE524131 ONA524131 OWW524131 PGS524131 PQO524131 QAK524131 QKG524131 QUC524131 RDY524131 RNU524131 RXQ524131 SHM524131 SRI524131 TBE524131 TLA524131 TUW524131 UES524131 UOO524131 UYK524131 VIG524131 VSC524131 WBY524131 WLU524131 WVQ524131 H589667 JE589667 TA589667 ACW589667 AMS589667 AWO589667 BGK589667 BQG589667 CAC589667 CJY589667 CTU589667 DDQ589667 DNM589667 DXI589667 EHE589667 ERA589667 FAW589667 FKS589667 FUO589667 GEK589667 GOG589667 GYC589667 HHY589667 HRU589667 IBQ589667 ILM589667 IVI589667 JFE589667 JPA589667 JYW589667 KIS589667 KSO589667 LCK589667 LMG589667 LWC589667 MFY589667 MPU589667 MZQ589667 NJM589667 NTI589667 ODE589667 ONA589667 OWW589667 PGS589667 PQO589667 QAK589667 QKG589667 QUC589667 RDY589667 RNU589667 RXQ589667 SHM589667 SRI589667 TBE589667 TLA589667 TUW589667 UES589667 UOO589667 UYK589667 VIG589667 VSC589667 WBY589667 WLU589667 WVQ589667 H655203 JE655203 TA655203 ACW655203 AMS655203 AWO655203 BGK655203 BQG655203 CAC655203 CJY655203 CTU655203 DDQ655203 DNM655203 DXI655203 EHE655203 ERA655203 FAW655203 FKS655203 FUO655203 GEK655203 GOG655203 GYC655203 HHY655203 HRU655203 IBQ655203 ILM655203 IVI655203 JFE655203 JPA655203 JYW655203 KIS655203 KSO655203 LCK655203 LMG655203 LWC655203 MFY655203 MPU655203 MZQ655203 NJM655203 NTI655203 ODE655203 ONA655203 OWW655203 PGS655203 PQO655203 QAK655203 QKG655203 QUC655203 RDY655203 RNU655203 RXQ655203 SHM655203 SRI655203 TBE655203 TLA655203 TUW655203 UES655203 UOO655203 UYK655203 VIG655203 VSC655203 WBY655203 WLU655203 WVQ655203 H720739 JE720739 TA720739 ACW720739 AMS720739 AWO720739 BGK720739 BQG720739 CAC720739 CJY720739 CTU720739 DDQ720739 DNM720739 DXI720739 EHE720739 ERA720739 FAW720739 FKS720739 FUO720739 GEK720739 GOG720739 GYC720739 HHY720739 HRU720739 IBQ720739 ILM720739 IVI720739 JFE720739 JPA720739 JYW720739 KIS720739 KSO720739 LCK720739 LMG720739 LWC720739 MFY720739 MPU720739 MZQ720739 NJM720739 NTI720739 ODE720739 ONA720739 OWW720739 PGS720739 PQO720739 QAK720739 QKG720739 QUC720739 RDY720739 RNU720739 RXQ720739 SHM720739 SRI720739 TBE720739 TLA720739 TUW720739 UES720739 UOO720739 UYK720739 VIG720739 VSC720739 WBY720739 WLU720739 WVQ720739 H786275 JE786275 TA786275 ACW786275 AMS786275 AWO786275 BGK786275 BQG786275 CAC786275 CJY786275 CTU786275 DDQ786275 DNM786275 DXI786275 EHE786275 ERA786275 FAW786275 FKS786275 FUO786275 GEK786275 GOG786275 GYC786275 HHY786275 HRU786275 IBQ786275 ILM786275 IVI786275 JFE786275 JPA786275 JYW786275 KIS786275 KSO786275 LCK786275 LMG786275 LWC786275 MFY786275 MPU786275 MZQ786275 NJM786275 NTI786275 ODE786275 ONA786275 OWW786275 PGS786275 PQO786275 QAK786275 QKG786275 QUC786275 RDY786275 RNU786275 RXQ786275 SHM786275 SRI786275 TBE786275 TLA786275 TUW786275 UES786275 UOO786275 UYK786275 VIG786275 VSC786275 WBY786275 WLU786275 WVQ786275 H851811 JE851811 TA851811 ACW851811 AMS851811 AWO851811 BGK851811 BQG851811 CAC851811 CJY851811 CTU851811 DDQ851811 DNM851811 DXI851811 EHE851811 ERA851811 FAW851811 FKS851811 FUO851811 GEK851811 GOG851811 GYC851811 HHY851811 HRU851811 IBQ851811 ILM851811 IVI851811 JFE851811 JPA851811 JYW851811 KIS851811 KSO851811 LCK851811 LMG851811 LWC851811 MFY851811 MPU851811 MZQ851811 NJM851811 NTI851811 ODE851811 ONA851811 OWW851811 PGS851811 PQO851811 QAK851811 QKG851811 QUC851811 RDY851811 RNU851811 RXQ851811 SHM851811 SRI851811 TBE851811 TLA851811 TUW851811 UES851811 UOO851811 UYK851811 VIG851811 VSC851811 WBY851811 WLU851811 WVQ851811 H917347 JE917347 TA917347 ACW917347 AMS917347 AWO917347 BGK917347 BQG917347 CAC917347 CJY917347 CTU917347 DDQ917347 DNM917347 DXI917347 EHE917347 ERA917347 FAW917347 FKS917347 FUO917347 GEK917347 GOG917347 GYC917347 HHY917347 HRU917347 IBQ917347 ILM917347 IVI917347 JFE917347 JPA917347 JYW917347 KIS917347 KSO917347 LCK917347 LMG917347 LWC917347 MFY917347 MPU917347 MZQ917347 NJM917347 NTI917347 ODE917347 ONA917347 OWW917347 PGS917347 PQO917347 QAK917347 QKG917347 QUC917347 RDY917347 RNU917347 RXQ917347 SHM917347 SRI917347 TBE917347 TLA917347 TUW917347 UES917347 UOO917347 UYK917347 VIG917347 VSC917347 WBY917347 WLU917347 WVQ917347 H982883 JE982883 TA982883 ACW982883 AMS982883 AWO982883 BGK982883 BQG982883 CAC982883 CJY982883 CTU982883 DDQ982883 DNM982883 DXI982883 EHE982883 ERA982883 FAW982883 FKS982883 FUO982883 GEK982883 GOG982883 GYC982883 HHY982883 HRU982883 IBQ982883 ILM982883 IVI982883 JFE982883 JPA982883 JYW982883 KIS982883 KSO982883 LCK982883 LMG982883 LWC982883 MFY982883 MPU982883 MZQ982883 NJM982883 NTI982883 ODE982883 ONA982883 OWW982883 PGS982883 PQO982883 QAK982883 QKG982883 QUC982883 RDY982883 RNU982883 RXQ982883 SHM982883 SRI982883 TBE982883 TLA982883 TUW982883 UES982883 UOO982883 UYK982883 VIG982883 VSC982883 WBY982883 WLU982883 WVQ982883 WVZ982953:WVZ982961 F65379 JC65379 SY65379 ACU65379 AMQ65379 AWM65379 BGI65379 BQE65379 CAA65379 CJW65379 CTS65379 DDO65379 DNK65379 DXG65379 EHC65379 EQY65379 FAU65379 FKQ65379 FUM65379 GEI65379 GOE65379 GYA65379 HHW65379 HRS65379 IBO65379 ILK65379 IVG65379 JFC65379 JOY65379 JYU65379 KIQ65379 KSM65379 LCI65379 LME65379 LWA65379 MFW65379 MPS65379 MZO65379 NJK65379 NTG65379 ODC65379 OMY65379 OWU65379 PGQ65379 PQM65379 QAI65379 QKE65379 QUA65379 RDW65379 RNS65379 RXO65379 SHK65379 SRG65379 TBC65379 TKY65379 TUU65379 UEQ65379 UOM65379 UYI65379 VIE65379 VSA65379 WBW65379 WLS65379 WVO65379 F130915 JC130915 SY130915 ACU130915 AMQ130915 AWM130915 BGI130915 BQE130915 CAA130915 CJW130915 CTS130915 DDO130915 DNK130915 DXG130915 EHC130915 EQY130915 FAU130915 FKQ130915 FUM130915 GEI130915 GOE130915 GYA130915 HHW130915 HRS130915 IBO130915 ILK130915 IVG130915 JFC130915 JOY130915 JYU130915 KIQ130915 KSM130915 LCI130915 LME130915 LWA130915 MFW130915 MPS130915 MZO130915 NJK130915 NTG130915 ODC130915 OMY130915 OWU130915 PGQ130915 PQM130915 QAI130915 QKE130915 QUA130915 RDW130915 RNS130915 RXO130915 SHK130915 SRG130915 TBC130915 TKY130915 TUU130915 UEQ130915 UOM130915 UYI130915 VIE130915 VSA130915 WBW130915 WLS130915 WVO130915 F196451 JC196451 SY196451 ACU196451 AMQ196451 AWM196451 BGI196451 BQE196451 CAA196451 CJW196451 CTS196451 DDO196451 DNK196451 DXG196451 EHC196451 EQY196451 FAU196451 FKQ196451 FUM196451 GEI196451 GOE196451 GYA196451 HHW196451 HRS196451 IBO196451 ILK196451 IVG196451 JFC196451 JOY196451 JYU196451 KIQ196451 KSM196451 LCI196451 LME196451 LWA196451 MFW196451 MPS196451 MZO196451 NJK196451 NTG196451 ODC196451 OMY196451 OWU196451 PGQ196451 PQM196451 QAI196451 QKE196451 QUA196451 RDW196451 RNS196451 RXO196451 SHK196451 SRG196451 TBC196451 TKY196451 TUU196451 UEQ196451 UOM196451 UYI196451 VIE196451 VSA196451 WBW196451 WLS196451 WVO196451 F261987 JC261987 SY261987 ACU261987 AMQ261987 AWM261987 BGI261987 BQE261987 CAA261987 CJW261987 CTS261987 DDO261987 DNK261987 DXG261987 EHC261987 EQY261987 FAU261987 FKQ261987 FUM261987 GEI261987 GOE261987 GYA261987 HHW261987 HRS261987 IBO261987 ILK261987 IVG261987 JFC261987 JOY261987 JYU261987 KIQ261987 KSM261987 LCI261987 LME261987 LWA261987 MFW261987 MPS261987 MZO261987 NJK261987 NTG261987 ODC261987 OMY261987 OWU261987 PGQ261987 PQM261987 QAI261987 QKE261987 QUA261987 RDW261987 RNS261987 RXO261987 SHK261987 SRG261987 TBC261987 TKY261987 TUU261987 UEQ261987 UOM261987 UYI261987 VIE261987 VSA261987 WBW261987 WLS261987 WVO261987 F327523 JC327523 SY327523 ACU327523 AMQ327523 AWM327523 BGI327523 BQE327523 CAA327523 CJW327523 CTS327523 DDO327523 DNK327523 DXG327523 EHC327523 EQY327523 FAU327523 FKQ327523 FUM327523 GEI327523 GOE327523 GYA327523 HHW327523 HRS327523 IBO327523 ILK327523 IVG327523 JFC327523 JOY327523 JYU327523 KIQ327523 KSM327523 LCI327523 LME327523 LWA327523 MFW327523 MPS327523 MZO327523 NJK327523 NTG327523 ODC327523 OMY327523 OWU327523 PGQ327523 PQM327523 QAI327523 QKE327523 QUA327523 RDW327523 RNS327523 RXO327523 SHK327523 SRG327523 TBC327523 TKY327523 TUU327523 UEQ327523 UOM327523 UYI327523 VIE327523 VSA327523 WBW327523 WLS327523 WVO327523 F393059 JC393059 SY393059 ACU393059 AMQ393059 AWM393059 BGI393059 BQE393059 CAA393059 CJW393059 CTS393059 DDO393059 DNK393059 DXG393059 EHC393059 EQY393059 FAU393059 FKQ393059 FUM393059 GEI393059 GOE393059 GYA393059 HHW393059 HRS393059 IBO393059 ILK393059 IVG393059 JFC393059 JOY393059 JYU393059 KIQ393059 KSM393059 LCI393059 LME393059 LWA393059 MFW393059 MPS393059 MZO393059 NJK393059 NTG393059 ODC393059 OMY393059 OWU393059 PGQ393059 PQM393059 QAI393059 QKE393059 QUA393059 RDW393059 RNS393059 RXO393059 SHK393059 SRG393059 TBC393059 TKY393059 TUU393059 UEQ393059 UOM393059 UYI393059 VIE393059 VSA393059 WBW393059 WLS393059 WVO393059 F458595 JC458595 SY458595 ACU458595 AMQ458595 AWM458595 BGI458595 BQE458595 CAA458595 CJW458595 CTS458595 DDO458595 DNK458595 DXG458595 EHC458595 EQY458595 FAU458595 FKQ458595 FUM458595 GEI458595 GOE458595 GYA458595 HHW458595 HRS458595 IBO458595 ILK458595 IVG458595 JFC458595 JOY458595 JYU458595 KIQ458595 KSM458595 LCI458595 LME458595 LWA458595 MFW458595 MPS458595 MZO458595 NJK458595 NTG458595 ODC458595 OMY458595 OWU458595 PGQ458595 PQM458595 QAI458595 QKE458595 QUA458595 RDW458595 RNS458595 RXO458595 SHK458595 SRG458595 TBC458595 TKY458595 TUU458595 UEQ458595 UOM458595 UYI458595 VIE458595 VSA458595 WBW458595 WLS458595 WVO458595 F524131 JC524131 SY524131 ACU524131 AMQ524131 AWM524131 BGI524131 BQE524131 CAA524131 CJW524131 CTS524131 DDO524131 DNK524131 DXG524131 EHC524131 EQY524131 FAU524131 FKQ524131 FUM524131 GEI524131 GOE524131 GYA524131 HHW524131 HRS524131 IBO524131 ILK524131 IVG524131 JFC524131 JOY524131 JYU524131 KIQ524131 KSM524131 LCI524131 LME524131 LWA524131 MFW524131 MPS524131 MZO524131 NJK524131 NTG524131 ODC524131 OMY524131 OWU524131 PGQ524131 PQM524131 QAI524131 QKE524131 QUA524131 RDW524131 RNS524131 RXO524131 SHK524131 SRG524131 TBC524131 TKY524131 TUU524131 UEQ524131 UOM524131 UYI524131 VIE524131 VSA524131 WBW524131 WLS524131 WVO524131 F589667 JC589667 SY589667 ACU589667 AMQ589667 AWM589667 BGI589667 BQE589667 CAA589667 CJW589667 CTS589667 DDO589667 DNK589667 DXG589667 EHC589667 EQY589667 FAU589667 FKQ589667 FUM589667 GEI589667 GOE589667 GYA589667 HHW589667 HRS589667 IBO589667 ILK589667 IVG589667 JFC589667 JOY589667 JYU589667 KIQ589667 KSM589667 LCI589667 LME589667 LWA589667 MFW589667 MPS589667 MZO589667 NJK589667 NTG589667 ODC589667 OMY589667 OWU589667 PGQ589667 PQM589667 QAI589667 QKE589667 QUA589667 RDW589667 RNS589667 RXO589667 SHK589667 SRG589667 TBC589667 TKY589667 TUU589667 UEQ589667 UOM589667 UYI589667 VIE589667 VSA589667 WBW589667 WLS589667 WVO589667 F655203 JC655203 SY655203 ACU655203 AMQ655203 AWM655203 BGI655203 BQE655203 CAA655203 CJW655203 CTS655203 DDO655203 DNK655203 DXG655203 EHC655203 EQY655203 FAU655203 FKQ655203 FUM655203 GEI655203 GOE655203 GYA655203 HHW655203 HRS655203 IBO655203 ILK655203 IVG655203 JFC655203 JOY655203 JYU655203 KIQ655203 KSM655203 LCI655203 LME655203 LWA655203 MFW655203 MPS655203 MZO655203 NJK655203 NTG655203 ODC655203 OMY655203 OWU655203 PGQ655203 PQM655203 QAI655203 QKE655203 QUA655203 RDW655203 RNS655203 RXO655203 SHK655203 SRG655203 TBC655203 TKY655203 TUU655203 UEQ655203 UOM655203 UYI655203 VIE655203 VSA655203 WBW655203 WLS655203 WVO655203 F720739 JC720739 SY720739 ACU720739 AMQ720739 AWM720739 BGI720739 BQE720739 CAA720739 CJW720739 CTS720739 DDO720739 DNK720739 DXG720739 EHC720739 EQY720739 FAU720739 FKQ720739 FUM720739 GEI720739 GOE720739 GYA720739 HHW720739 HRS720739 IBO720739 ILK720739 IVG720739 JFC720739 JOY720739 JYU720739 KIQ720739 KSM720739 LCI720739 LME720739 LWA720739 MFW720739 MPS720739 MZO720739 NJK720739 NTG720739 ODC720739 OMY720739 OWU720739 PGQ720739 PQM720739 QAI720739 QKE720739 QUA720739 RDW720739 RNS720739 RXO720739 SHK720739 SRG720739 TBC720739 TKY720739 TUU720739 UEQ720739 UOM720739 UYI720739 VIE720739 VSA720739 WBW720739 WLS720739 WVO720739 F786275 JC786275 SY786275 ACU786275 AMQ786275 AWM786275 BGI786275 BQE786275 CAA786275 CJW786275 CTS786275 DDO786275 DNK786275 DXG786275 EHC786275 EQY786275 FAU786275 FKQ786275 FUM786275 GEI786275 GOE786275 GYA786275 HHW786275 HRS786275 IBO786275 ILK786275 IVG786275 JFC786275 JOY786275 JYU786275 KIQ786275 KSM786275 LCI786275 LME786275 LWA786275 MFW786275 MPS786275 MZO786275 NJK786275 NTG786275 ODC786275 OMY786275 OWU786275 PGQ786275 PQM786275 QAI786275 QKE786275 QUA786275 RDW786275 RNS786275 RXO786275 SHK786275 SRG786275 TBC786275 TKY786275 TUU786275 UEQ786275 UOM786275 UYI786275 VIE786275 VSA786275 WBW786275 WLS786275 WVO786275 F851811 JC851811 SY851811 ACU851811 AMQ851811 AWM851811 BGI851811 BQE851811 CAA851811 CJW851811 CTS851811 DDO851811 DNK851811 DXG851811 EHC851811 EQY851811 FAU851811 FKQ851811 FUM851811 GEI851811 GOE851811 GYA851811 HHW851811 HRS851811 IBO851811 ILK851811 IVG851811 JFC851811 JOY851811 JYU851811 KIQ851811 KSM851811 LCI851811 LME851811 LWA851811 MFW851811 MPS851811 MZO851811 NJK851811 NTG851811 ODC851811 OMY851811 OWU851811 PGQ851811 PQM851811 QAI851811 QKE851811 QUA851811 RDW851811 RNS851811 RXO851811 SHK851811 SRG851811 TBC851811 TKY851811 TUU851811 UEQ851811 UOM851811 UYI851811 VIE851811 VSA851811 WBW851811 WLS851811 WVO851811 F917347 JC917347 SY917347 ACU917347 AMQ917347 AWM917347 BGI917347 BQE917347 CAA917347 CJW917347 CTS917347 DDO917347 DNK917347 DXG917347 EHC917347 EQY917347 FAU917347 FKQ917347 FUM917347 GEI917347 GOE917347 GYA917347 HHW917347 HRS917347 IBO917347 ILK917347 IVG917347 JFC917347 JOY917347 JYU917347 KIQ917347 KSM917347 LCI917347 LME917347 LWA917347 MFW917347 MPS917347 MZO917347 NJK917347 NTG917347 ODC917347 OMY917347 OWU917347 PGQ917347 PQM917347 QAI917347 QKE917347 QUA917347 RDW917347 RNS917347 RXO917347 SHK917347 SRG917347 TBC917347 TKY917347 TUU917347 UEQ917347 UOM917347 UYI917347 VIE917347 VSA917347 WBW917347 WLS917347 WVO917347 F982883 JC982883 SY982883 ACU982883 AMQ982883 AWM982883 BGI982883 BQE982883 CAA982883 CJW982883 CTS982883 DDO982883 DNK982883 DXG982883 EHC982883 EQY982883 FAU982883 FKQ982883 FUM982883 GEI982883 GOE982883 GYA982883 HHW982883 HRS982883 IBO982883 ILK982883 IVG982883 JFC982883 JOY982883 JYU982883 KIQ982883 KSM982883 LCI982883 LME982883 LWA982883 MFW982883 MPS982883 MZO982883 NJK982883 NTG982883 ODC982883 OMY982883 OWU982883 PGQ982883 PQM982883 QAI982883 QKE982883 QUA982883 RDW982883 RNS982883 RXO982883 SHK982883 SRG982883 TBC982883 TKY982883 TUU982883 UEQ982883 UOM982883 UYI982883 VIE982883 VSA982883 WBW982883 WLS982883 WVO982883 F9 AC65379 JL65379 TH65379 ADD65379 AMZ65379 AWV65379 BGR65379 BQN65379 CAJ65379 CKF65379 CUB65379 DDX65379 DNT65379 DXP65379 EHL65379 ERH65379 FBD65379 FKZ65379 FUV65379 GER65379 GON65379 GYJ65379 HIF65379 HSB65379 IBX65379 ILT65379 IVP65379 JFL65379 JPH65379 JZD65379 KIZ65379 KSV65379 LCR65379 LMN65379 LWJ65379 MGF65379 MQB65379 MZX65379 NJT65379 NTP65379 ODL65379 ONH65379 OXD65379 PGZ65379 PQV65379 QAR65379 QKN65379 QUJ65379 REF65379 ROB65379 RXX65379 SHT65379 SRP65379 TBL65379 TLH65379 TVD65379 UEZ65379 UOV65379 UYR65379 VIN65379 VSJ65379 WCF65379 WMB65379 WVX65379 AC130915 JL130915 TH130915 ADD130915 AMZ130915 AWV130915 BGR130915 BQN130915 CAJ130915 CKF130915 CUB130915 DDX130915 DNT130915 DXP130915 EHL130915 ERH130915 FBD130915 FKZ130915 FUV130915 GER130915 GON130915 GYJ130915 HIF130915 HSB130915 IBX130915 ILT130915 IVP130915 JFL130915 JPH130915 JZD130915 KIZ130915 KSV130915 LCR130915 LMN130915 LWJ130915 MGF130915 MQB130915 MZX130915 NJT130915 NTP130915 ODL130915 ONH130915 OXD130915 PGZ130915 PQV130915 QAR130915 QKN130915 QUJ130915 REF130915 ROB130915 RXX130915 SHT130915 SRP130915 TBL130915 TLH130915 TVD130915 UEZ130915 UOV130915 UYR130915 VIN130915 VSJ130915 WCF130915 WMB130915 WVX130915 AC196451 JL196451 TH196451 ADD196451 AMZ196451 AWV196451 BGR196451 BQN196451 CAJ196451 CKF196451 CUB196451 DDX196451 DNT196451 DXP196451 EHL196451 ERH196451 FBD196451 FKZ196451 FUV196451 GER196451 GON196451 GYJ196451 HIF196451 HSB196451 IBX196451 ILT196451 IVP196451 JFL196451 JPH196451 JZD196451 KIZ196451 KSV196451 LCR196451 LMN196451 LWJ196451 MGF196451 MQB196451 MZX196451 NJT196451 NTP196451 ODL196451 ONH196451 OXD196451 PGZ196451 PQV196451 QAR196451 QKN196451 QUJ196451 REF196451 ROB196451 RXX196451 SHT196451 SRP196451 TBL196451 TLH196451 TVD196451 UEZ196451 UOV196451 UYR196451 VIN196451 VSJ196451 WCF196451 WMB196451 WVX196451 AC261987 JL261987 TH261987 ADD261987 AMZ261987 AWV261987 BGR261987 BQN261987 CAJ261987 CKF261987 CUB261987 DDX261987 DNT261987 DXP261987 EHL261987 ERH261987 FBD261987 FKZ261987 FUV261987 GER261987 GON261987 GYJ261987 HIF261987 HSB261987 IBX261987 ILT261987 IVP261987 JFL261987 JPH261987 JZD261987 KIZ261987 KSV261987 LCR261987 LMN261987 LWJ261987 MGF261987 MQB261987 MZX261987 NJT261987 NTP261987 ODL261987 ONH261987 OXD261987 PGZ261987 PQV261987 QAR261987 QKN261987 QUJ261987 REF261987 ROB261987 RXX261987 SHT261987 SRP261987 TBL261987 TLH261987 TVD261987 UEZ261987 UOV261987 UYR261987 VIN261987 VSJ261987 WCF261987 WMB261987 WVX261987 AC327523 JL327523 TH327523 ADD327523 AMZ327523 AWV327523 BGR327523 BQN327523 CAJ327523 CKF327523 CUB327523 DDX327523 DNT327523 DXP327523 EHL327523 ERH327523 FBD327523 FKZ327523 FUV327523 GER327523 GON327523 GYJ327523 HIF327523 HSB327523 IBX327523 ILT327523 IVP327523 JFL327523 JPH327523 JZD327523 KIZ327523 KSV327523 LCR327523 LMN327523 LWJ327523 MGF327523 MQB327523 MZX327523 NJT327523 NTP327523 ODL327523 ONH327523 OXD327523 PGZ327523 PQV327523 QAR327523 QKN327523 QUJ327523 REF327523 ROB327523 RXX327523 SHT327523 SRP327523 TBL327523 TLH327523 TVD327523 UEZ327523 UOV327523 UYR327523 VIN327523 VSJ327523 WCF327523 WMB327523 WVX327523 AC393059 JL393059 TH393059 ADD393059 AMZ393059 AWV393059 BGR393059 BQN393059 CAJ393059 CKF393059 CUB393059 DDX393059 DNT393059 DXP393059 EHL393059 ERH393059 FBD393059 FKZ393059 FUV393059 GER393059 GON393059 GYJ393059 HIF393059 HSB393059 IBX393059 ILT393059 IVP393059 JFL393059 JPH393059 JZD393059 KIZ393059 KSV393059 LCR393059 LMN393059 LWJ393059 MGF393059 MQB393059 MZX393059 NJT393059 NTP393059 ODL393059 ONH393059 OXD393059 PGZ393059 PQV393059 QAR393059 QKN393059 QUJ393059 REF393059 ROB393059 RXX393059 SHT393059 SRP393059 TBL393059 TLH393059 TVD393059 UEZ393059 UOV393059 UYR393059 VIN393059 VSJ393059 WCF393059 WMB393059 WVX393059 AC458595 JL458595 TH458595 ADD458595 AMZ458595 AWV458595 BGR458595 BQN458595 CAJ458595 CKF458595 CUB458595 DDX458595 DNT458595 DXP458595 EHL458595 ERH458595 FBD458595 FKZ458595 FUV458595 GER458595 GON458595 GYJ458595 HIF458595 HSB458595 IBX458595 ILT458595 IVP458595 JFL458595 JPH458595 JZD458595 KIZ458595 KSV458595 LCR458595 LMN458595 LWJ458595 MGF458595 MQB458595 MZX458595 NJT458595 NTP458595 ODL458595 ONH458595 OXD458595 PGZ458595 PQV458595 QAR458595 QKN458595 QUJ458595 REF458595 ROB458595 RXX458595 SHT458595 SRP458595 TBL458595 TLH458595 TVD458595 UEZ458595 UOV458595 UYR458595 VIN458595 VSJ458595 WCF458595 WMB458595 WVX458595 AC524131 JL524131 TH524131 ADD524131 AMZ524131 AWV524131 BGR524131 BQN524131 CAJ524131 CKF524131 CUB524131 DDX524131 DNT524131 DXP524131 EHL524131 ERH524131 FBD524131 FKZ524131 FUV524131 GER524131 GON524131 GYJ524131 HIF524131 HSB524131 IBX524131 ILT524131 IVP524131 JFL524131 JPH524131 JZD524131 KIZ524131 KSV524131 LCR524131 LMN524131 LWJ524131 MGF524131 MQB524131 MZX524131 NJT524131 NTP524131 ODL524131 ONH524131 OXD524131 PGZ524131 PQV524131 QAR524131 QKN524131 QUJ524131 REF524131 ROB524131 RXX524131 SHT524131 SRP524131 TBL524131 TLH524131 TVD524131 UEZ524131 UOV524131 UYR524131 VIN524131 VSJ524131 WCF524131 WMB524131 WVX524131 AC589667 JL589667 TH589667 ADD589667 AMZ589667 AWV589667 BGR589667 BQN589667 CAJ589667 CKF589667 CUB589667 DDX589667 DNT589667 DXP589667 EHL589667 ERH589667 FBD589667 FKZ589667 FUV589667 GER589667 GON589667 GYJ589667 HIF589667 HSB589667 IBX589667 ILT589667 IVP589667 JFL589667 JPH589667 JZD589667 KIZ589667 KSV589667 LCR589667 LMN589667 LWJ589667 MGF589667 MQB589667 MZX589667 NJT589667 NTP589667 ODL589667 ONH589667 OXD589667 PGZ589667 PQV589667 QAR589667 QKN589667 QUJ589667 REF589667 ROB589667 RXX589667 SHT589667 SRP589667 TBL589667 TLH589667 TVD589667 UEZ589667 UOV589667 UYR589667 VIN589667 VSJ589667 WCF589667 WMB589667 WVX589667 AC655203 JL655203 TH655203 ADD655203 AMZ655203 AWV655203 BGR655203 BQN655203 CAJ655203 CKF655203 CUB655203 DDX655203 DNT655203 DXP655203 EHL655203 ERH655203 FBD655203 FKZ655203 FUV655203 GER655203 GON655203 GYJ655203 HIF655203 HSB655203 IBX655203 ILT655203 IVP655203 JFL655203 JPH655203 JZD655203 KIZ655203 KSV655203 LCR655203 LMN655203 LWJ655203 MGF655203 MQB655203 MZX655203 NJT655203 NTP655203 ODL655203 ONH655203 OXD655203 PGZ655203 PQV655203 QAR655203 QKN655203 QUJ655203 REF655203 ROB655203 RXX655203 SHT655203 SRP655203 TBL655203 TLH655203 TVD655203 UEZ655203 UOV655203 UYR655203 VIN655203 VSJ655203 WCF655203 WMB655203 WVX655203 AC720739 JL720739 TH720739 ADD720739 AMZ720739 AWV720739 BGR720739 BQN720739 CAJ720739 CKF720739 CUB720739 DDX720739 DNT720739 DXP720739 EHL720739 ERH720739 FBD720739 FKZ720739 FUV720739 GER720739 GON720739 GYJ720739 HIF720739 HSB720739 IBX720739 ILT720739 IVP720739 JFL720739 JPH720739 JZD720739 KIZ720739 KSV720739 LCR720739 LMN720739 LWJ720739 MGF720739 MQB720739 MZX720739 NJT720739 NTP720739 ODL720739 ONH720739 OXD720739 PGZ720739 PQV720739 QAR720739 QKN720739 QUJ720739 REF720739 ROB720739 RXX720739 SHT720739 SRP720739 TBL720739 TLH720739 TVD720739 UEZ720739 UOV720739 UYR720739 VIN720739 VSJ720739 WCF720739 WMB720739 WVX720739 AC786275 JL786275 TH786275 ADD786275 AMZ786275 AWV786275 BGR786275 BQN786275 CAJ786275 CKF786275 CUB786275 DDX786275 DNT786275 DXP786275 EHL786275 ERH786275 FBD786275 FKZ786275 FUV786275 GER786275 GON786275 GYJ786275 HIF786275 HSB786275 IBX786275 ILT786275 IVP786275 JFL786275 JPH786275 JZD786275 KIZ786275 KSV786275 LCR786275 LMN786275 LWJ786275 MGF786275 MQB786275 MZX786275 NJT786275 NTP786275 ODL786275 ONH786275 OXD786275 PGZ786275 PQV786275 QAR786275 QKN786275 QUJ786275 REF786275 ROB786275 RXX786275 SHT786275 SRP786275 TBL786275 TLH786275 TVD786275 UEZ786275 UOV786275 UYR786275 VIN786275 VSJ786275 WCF786275 WMB786275 WVX786275 AC851811 JL851811 TH851811 ADD851811 AMZ851811 AWV851811 BGR851811 BQN851811 CAJ851811 CKF851811 CUB851811 DDX851811 DNT851811 DXP851811 EHL851811 ERH851811 FBD851811 FKZ851811 FUV851811 GER851811 GON851811 GYJ851811 HIF851811 HSB851811 IBX851811 ILT851811 IVP851811 JFL851811 JPH851811 JZD851811 KIZ851811 KSV851811 LCR851811 LMN851811 LWJ851811 MGF851811 MQB851811 MZX851811 NJT851811 NTP851811 ODL851811 ONH851811 OXD851811 PGZ851811 PQV851811 QAR851811 QKN851811 QUJ851811 REF851811 ROB851811 RXX851811 SHT851811 SRP851811 TBL851811 TLH851811 TVD851811 UEZ851811 UOV851811 UYR851811 VIN851811 VSJ851811 WCF851811 WMB851811 WVX851811 AC917347 JL917347 TH917347 ADD917347 AMZ917347 AWV917347 BGR917347 BQN917347 CAJ917347 CKF917347 CUB917347 DDX917347 DNT917347 DXP917347 EHL917347 ERH917347 FBD917347 FKZ917347 FUV917347 GER917347 GON917347 GYJ917347 HIF917347 HSB917347 IBX917347 ILT917347 IVP917347 JFL917347 JPH917347 JZD917347 KIZ917347 KSV917347 LCR917347 LMN917347 LWJ917347 MGF917347 MQB917347 MZX917347 NJT917347 NTP917347 ODL917347 ONH917347 OXD917347 PGZ917347 PQV917347 QAR917347 QKN917347 QUJ917347 REF917347 ROB917347 RXX917347 SHT917347 SRP917347 TBL917347 TLH917347 TVD917347 UEZ917347 UOV917347 UYR917347 VIN917347 VSJ917347 WCF917347 WMB917347 WVX917347 AC982883 JL982883 TH982883 ADD982883 AMZ982883 AWV982883 BGR982883 BQN982883 CAJ982883 CKF982883 CUB982883 DDX982883 DNT982883 DXP982883 EHL982883 ERH982883 FBD982883 FKZ982883 FUV982883 GER982883 GON982883 GYJ982883 HIF982883 HSB982883 IBX982883 ILT982883 IVP982883 JFL982883 JPH982883 JZD982883 KIZ982883 KSV982883 LCR982883 LMN982883 LWJ982883 MGF982883 MQB982883 MZX982883 NJT982883 NTP982883 ODL982883 ONH982883 OXD982883 PGZ982883 PQV982883 QAR982883 QKN982883 QUJ982883 REF982883 ROB982883 RXX982883 SHT982883 SRP982883 TBL982883 TLH982883 TVD982883 UEZ982883 UOV982883 UYR982883 VIN982883 VSJ982883 WCF982883 WMB982883 WVX982883 AC9 AE65379 JN65379 TJ65379 ADF65379 ANB65379 AWX65379 BGT65379 BQP65379 CAL65379 CKH65379 CUD65379 DDZ65379 DNV65379 DXR65379 EHN65379 ERJ65379 FBF65379 FLB65379 FUX65379 GET65379 GOP65379 GYL65379 HIH65379 HSD65379 IBZ65379 ILV65379 IVR65379 JFN65379 JPJ65379 JZF65379 KJB65379 KSX65379 LCT65379 LMP65379 LWL65379 MGH65379 MQD65379 MZZ65379 NJV65379 NTR65379 ODN65379 ONJ65379 OXF65379 PHB65379 PQX65379 QAT65379 QKP65379 QUL65379 REH65379 ROD65379 RXZ65379 SHV65379 SRR65379 TBN65379 TLJ65379 TVF65379 UFB65379 UOX65379 UYT65379 VIP65379 VSL65379 WCH65379 WMD65379 WVZ65379 AE130915 JN130915 TJ130915 ADF130915 ANB130915 AWX130915 BGT130915 BQP130915 CAL130915 CKH130915 CUD130915 DDZ130915 DNV130915 DXR130915 EHN130915 ERJ130915 FBF130915 FLB130915 FUX130915 GET130915 GOP130915 GYL130915 HIH130915 HSD130915 IBZ130915 ILV130915 IVR130915 JFN130915 JPJ130915 JZF130915 KJB130915 KSX130915 LCT130915 LMP130915 LWL130915 MGH130915 MQD130915 MZZ130915 NJV130915 NTR130915 ODN130915 ONJ130915 OXF130915 PHB130915 PQX130915 QAT130915 QKP130915 QUL130915 REH130915 ROD130915 RXZ130915 SHV130915 SRR130915 TBN130915 TLJ130915 TVF130915 UFB130915 UOX130915 UYT130915 VIP130915 VSL130915 WCH130915 WMD130915 WVZ130915 AE196451 JN196451 TJ196451 ADF196451 ANB196451 AWX196451 BGT196451 BQP196451 CAL196451 CKH196451 CUD196451 DDZ196451 DNV196451 DXR196451 EHN196451 ERJ196451 FBF196451 FLB196451 FUX196451 GET196451 GOP196451 GYL196451 HIH196451 HSD196451 IBZ196451 ILV196451 IVR196451 JFN196451 JPJ196451 JZF196451 KJB196451 KSX196451 LCT196451 LMP196451 LWL196451 MGH196451 MQD196451 MZZ196451 NJV196451 NTR196451 ODN196451 ONJ196451 OXF196451 PHB196451 PQX196451 QAT196451 QKP196451 QUL196451 REH196451 ROD196451 RXZ196451 SHV196451 SRR196451 TBN196451 TLJ196451 TVF196451 UFB196451 UOX196451 UYT196451 VIP196451 VSL196451 WCH196451 WMD196451 WVZ196451 AE261987 JN261987 TJ261987 ADF261987 ANB261987 AWX261987 BGT261987 BQP261987 CAL261987 CKH261987 CUD261987 DDZ261987 DNV261987 DXR261987 EHN261987 ERJ261987 FBF261987 FLB261987 FUX261987 GET261987 GOP261987 GYL261987 HIH261987 HSD261987 IBZ261987 ILV261987 IVR261987 JFN261987 JPJ261987 JZF261987 KJB261987 KSX261987 LCT261987 LMP261987 LWL261987 MGH261987 MQD261987 MZZ261987 NJV261987 NTR261987 ODN261987 ONJ261987 OXF261987 PHB261987 PQX261987 QAT261987 QKP261987 QUL261987 REH261987 ROD261987 RXZ261987 SHV261987 SRR261987 TBN261987 TLJ261987 TVF261987 UFB261987 UOX261987 UYT261987 VIP261987 VSL261987 WCH261987 WMD261987 WVZ261987 AE327523 JN327523 TJ327523 ADF327523 ANB327523 AWX327523 BGT327523 BQP327523 CAL327523 CKH327523 CUD327523 DDZ327523 DNV327523 DXR327523 EHN327523 ERJ327523 FBF327523 FLB327523 FUX327523 GET327523 GOP327523 GYL327523 HIH327523 HSD327523 IBZ327523 ILV327523 IVR327523 JFN327523 JPJ327523 JZF327523 KJB327523 KSX327523 LCT327523 LMP327523 LWL327523 MGH327523 MQD327523 MZZ327523 NJV327523 NTR327523 ODN327523 ONJ327523 OXF327523 PHB327523 PQX327523 QAT327523 QKP327523 QUL327523 REH327523 ROD327523 RXZ327523 SHV327523 SRR327523 TBN327523 TLJ327523 TVF327523 UFB327523 UOX327523 UYT327523 VIP327523 VSL327523 WCH327523 WMD327523 WVZ327523 AE393059 JN393059 TJ393059 ADF393059 ANB393059 AWX393059 BGT393059 BQP393059 CAL393059 CKH393059 CUD393059 DDZ393059 DNV393059 DXR393059 EHN393059 ERJ393059 FBF393059 FLB393059 FUX393059 GET393059 GOP393059 GYL393059 HIH393059 HSD393059 IBZ393059 ILV393059 IVR393059 JFN393059 JPJ393059 JZF393059 KJB393059 KSX393059 LCT393059 LMP393059 LWL393059 MGH393059 MQD393059 MZZ393059 NJV393059 NTR393059 ODN393059 ONJ393059 OXF393059 PHB393059 PQX393059 QAT393059 QKP393059 QUL393059 REH393059 ROD393059 RXZ393059 SHV393059 SRR393059 TBN393059 TLJ393059 TVF393059 UFB393059 UOX393059 UYT393059 VIP393059 VSL393059 WCH393059 WMD393059 WVZ393059 AE458595 JN458595 TJ458595 ADF458595 ANB458595 AWX458595 BGT458595 BQP458595 CAL458595 CKH458595 CUD458595 DDZ458595 DNV458595 DXR458595 EHN458595 ERJ458595 FBF458595 FLB458595 FUX458595 GET458595 GOP458595 GYL458595 HIH458595 HSD458595 IBZ458595 ILV458595 IVR458595 JFN458595 JPJ458595 JZF458595 KJB458595 KSX458595 LCT458595 LMP458595 LWL458595 MGH458595 MQD458595 MZZ458595 NJV458595 NTR458595 ODN458595 ONJ458595 OXF458595 PHB458595 PQX458595 QAT458595 QKP458595 QUL458595 REH458595 ROD458595 RXZ458595 SHV458595 SRR458595 TBN458595 TLJ458595 TVF458595 UFB458595 UOX458595 UYT458595 VIP458595 VSL458595 WCH458595 WMD458595 WVZ458595 AE524131 JN524131 TJ524131 ADF524131 ANB524131 AWX524131 BGT524131 BQP524131 CAL524131 CKH524131 CUD524131 DDZ524131 DNV524131 DXR524131 EHN524131 ERJ524131 FBF524131 FLB524131 FUX524131 GET524131 GOP524131 GYL524131 HIH524131 HSD524131 IBZ524131 ILV524131 IVR524131 JFN524131 JPJ524131 JZF524131 KJB524131 KSX524131 LCT524131 LMP524131 LWL524131 MGH524131 MQD524131 MZZ524131 NJV524131 NTR524131 ODN524131 ONJ524131 OXF524131 PHB524131 PQX524131 QAT524131 QKP524131 QUL524131 REH524131 ROD524131 RXZ524131 SHV524131 SRR524131 TBN524131 TLJ524131 TVF524131 UFB524131 UOX524131 UYT524131 VIP524131 VSL524131 WCH524131 WMD524131 WVZ524131 AE589667 JN589667 TJ589667 ADF589667 ANB589667 AWX589667 BGT589667 BQP589667 CAL589667 CKH589667 CUD589667 DDZ589667 DNV589667 DXR589667 EHN589667 ERJ589667 FBF589667 FLB589667 FUX589667 GET589667 GOP589667 GYL589667 HIH589667 HSD589667 IBZ589667 ILV589667 IVR589667 JFN589667 JPJ589667 JZF589667 KJB589667 KSX589667 LCT589667 LMP589667 LWL589667 MGH589667 MQD589667 MZZ589667 NJV589667 NTR589667 ODN589667 ONJ589667 OXF589667 PHB589667 PQX589667 QAT589667 QKP589667 QUL589667 REH589667 ROD589667 RXZ589667 SHV589667 SRR589667 TBN589667 TLJ589667 TVF589667 UFB589667 UOX589667 UYT589667 VIP589667 VSL589667 WCH589667 WMD589667 WVZ589667 AE655203 JN655203 TJ655203 ADF655203 ANB655203 AWX655203 BGT655203 BQP655203 CAL655203 CKH655203 CUD655203 DDZ655203 DNV655203 DXR655203 EHN655203 ERJ655203 FBF655203 FLB655203 FUX655203 GET655203 GOP655203 GYL655203 HIH655203 HSD655203 IBZ655203 ILV655203 IVR655203 JFN655203 JPJ655203 JZF655203 KJB655203 KSX655203 LCT655203 LMP655203 LWL655203 MGH655203 MQD655203 MZZ655203 NJV655203 NTR655203 ODN655203 ONJ655203 OXF655203 PHB655203 PQX655203 QAT655203 QKP655203 QUL655203 REH655203 ROD655203 RXZ655203 SHV655203 SRR655203 TBN655203 TLJ655203 TVF655203 UFB655203 UOX655203 UYT655203 VIP655203 VSL655203 WCH655203 WMD655203 WVZ655203 AE720739 JN720739 TJ720739 ADF720739 ANB720739 AWX720739 BGT720739 BQP720739 CAL720739 CKH720739 CUD720739 DDZ720739 DNV720739 DXR720739 EHN720739 ERJ720739 FBF720739 FLB720739 FUX720739 GET720739 GOP720739 GYL720739 HIH720739 HSD720739 IBZ720739 ILV720739 IVR720739 JFN720739 JPJ720739 JZF720739 KJB720739 KSX720739 LCT720739 LMP720739 LWL720739 MGH720739 MQD720739 MZZ720739 NJV720739 NTR720739 ODN720739 ONJ720739 OXF720739 PHB720739 PQX720739 QAT720739 QKP720739 QUL720739 REH720739 ROD720739 RXZ720739 SHV720739 SRR720739 TBN720739 TLJ720739 TVF720739 UFB720739 UOX720739 UYT720739 VIP720739 VSL720739 WCH720739 WMD720739 WVZ720739 AE786275 JN786275 TJ786275 ADF786275 ANB786275 AWX786275 BGT786275 BQP786275 CAL786275 CKH786275 CUD786275 DDZ786275 DNV786275 DXR786275 EHN786275 ERJ786275 FBF786275 FLB786275 FUX786275 GET786275 GOP786275 GYL786275 HIH786275 HSD786275 IBZ786275 ILV786275 IVR786275 JFN786275 JPJ786275 JZF786275 KJB786275 KSX786275 LCT786275 LMP786275 LWL786275 MGH786275 MQD786275 MZZ786275 NJV786275 NTR786275 ODN786275 ONJ786275 OXF786275 PHB786275 PQX786275 QAT786275 QKP786275 QUL786275 REH786275 ROD786275 RXZ786275 SHV786275 SRR786275 TBN786275 TLJ786275 TVF786275 UFB786275 UOX786275 UYT786275 VIP786275 VSL786275 WCH786275 WMD786275 WVZ786275 AE851811 JN851811 TJ851811 ADF851811 ANB851811 AWX851811 BGT851811 BQP851811 CAL851811 CKH851811 CUD851811 DDZ851811 DNV851811 DXR851811 EHN851811 ERJ851811 FBF851811 FLB851811 FUX851811 GET851811 GOP851811 GYL851811 HIH851811 HSD851811 IBZ851811 ILV851811 IVR851811 JFN851811 JPJ851811 JZF851811 KJB851811 KSX851811 LCT851811 LMP851811 LWL851811 MGH851811 MQD851811 MZZ851811 NJV851811 NTR851811 ODN851811 ONJ851811 OXF851811 PHB851811 PQX851811 QAT851811 QKP851811 QUL851811 REH851811 ROD851811 RXZ851811 SHV851811 SRR851811 TBN851811 TLJ851811 TVF851811 UFB851811 UOX851811 UYT851811 VIP851811 VSL851811 WCH851811 WMD851811 WVZ851811 AE917347 JN917347 TJ917347 ADF917347 ANB917347 AWX917347 BGT917347 BQP917347 CAL917347 CKH917347 CUD917347 DDZ917347 DNV917347 DXR917347 EHN917347 ERJ917347 FBF917347 FLB917347 FUX917347 GET917347 GOP917347 GYL917347 HIH917347 HSD917347 IBZ917347 ILV917347 IVR917347 JFN917347 JPJ917347 JZF917347 KJB917347 KSX917347 LCT917347 LMP917347 LWL917347 MGH917347 MQD917347 MZZ917347 NJV917347 NTR917347 ODN917347 ONJ917347 OXF917347 PHB917347 PQX917347 QAT917347 QKP917347 QUL917347 REH917347 ROD917347 RXZ917347 SHV917347 SRR917347 TBN917347 TLJ917347 TVF917347 UFB917347 UOX917347 UYT917347 VIP917347 VSL917347 WCH917347 WMD917347 WVZ917347 AE982883 JN982883 TJ982883 ADF982883 ANB982883 AWX982883 BGT982883 BQP982883 CAL982883 CKH982883 CUD982883 DDZ982883 DNV982883 DXR982883 EHN982883 ERJ982883 FBF982883 FLB982883 FUX982883 GET982883 GOP982883 GYL982883 HIH982883 HSD982883 IBZ982883 ILV982883 IVR982883 JFN982883 JPJ982883 JZF982883 KJB982883 KSX982883 LCT982883 LMP982883 LWL982883 MGH982883 MQD982883 MZZ982883 NJV982883 NTR982883 ODN982883 ONJ982883 OXF982883 PHB982883 PQX982883 QAT982883 QKP982883 QUL982883 REH982883 ROD982883 RXZ982883 SHV982883 SRR982883 TBN982883 TLJ982883 TVF982883 UFB982883 UOX982883 UYT982883 VIP982883 VSL982883 WCH982883 WMD982883 WVZ982883 AE65375 JN65375 TJ65375 ADF65375 ANB65375 AWX65375 BGT65375 BQP65375 CAL65375 CKH65375 CUD65375 DDZ65375 DNV65375 DXR65375 EHN65375 ERJ65375 FBF65375 FLB65375 FUX65375 GET65375 GOP65375 GYL65375 HIH65375 HSD65375 IBZ65375 ILV65375 IVR65375 JFN65375 JPJ65375 JZF65375 KJB65375 KSX65375 LCT65375 LMP65375 LWL65375 MGH65375 MQD65375 MZZ65375 NJV65375 NTR65375 ODN65375 ONJ65375 OXF65375 PHB65375 PQX65375 QAT65375 QKP65375 QUL65375 REH65375 ROD65375 RXZ65375 SHV65375 SRR65375 TBN65375 TLJ65375 TVF65375 UFB65375 UOX65375 UYT65375 VIP65375 VSL65375 WCH65375 WMD65375 WVZ65375 AE130911 JN130911 TJ130911 ADF130911 ANB130911 AWX130911 BGT130911 BQP130911 CAL130911 CKH130911 CUD130911 DDZ130911 DNV130911 DXR130911 EHN130911 ERJ130911 FBF130911 FLB130911 FUX130911 GET130911 GOP130911 GYL130911 HIH130911 HSD130911 IBZ130911 ILV130911 IVR130911 JFN130911 JPJ130911 JZF130911 KJB130911 KSX130911 LCT130911 LMP130911 LWL130911 MGH130911 MQD130911 MZZ130911 NJV130911 NTR130911 ODN130911 ONJ130911 OXF130911 PHB130911 PQX130911 QAT130911 QKP130911 QUL130911 REH130911 ROD130911 RXZ130911 SHV130911 SRR130911 TBN130911 TLJ130911 TVF130911 UFB130911 UOX130911 UYT130911 VIP130911 VSL130911 WCH130911 WMD130911 WVZ130911 AE196447 JN196447 TJ196447 ADF196447 ANB196447 AWX196447 BGT196447 BQP196447 CAL196447 CKH196447 CUD196447 DDZ196447 DNV196447 DXR196447 EHN196447 ERJ196447 FBF196447 FLB196447 FUX196447 GET196447 GOP196447 GYL196447 HIH196447 HSD196447 IBZ196447 ILV196447 IVR196447 JFN196447 JPJ196447 JZF196447 KJB196447 KSX196447 LCT196447 LMP196447 LWL196447 MGH196447 MQD196447 MZZ196447 NJV196447 NTR196447 ODN196447 ONJ196447 OXF196447 PHB196447 PQX196447 QAT196447 QKP196447 QUL196447 REH196447 ROD196447 RXZ196447 SHV196447 SRR196447 TBN196447 TLJ196447 TVF196447 UFB196447 UOX196447 UYT196447 VIP196447 VSL196447 WCH196447 WMD196447 WVZ196447 AE261983 JN261983 TJ261983 ADF261983 ANB261983 AWX261983 BGT261983 BQP261983 CAL261983 CKH261983 CUD261983 DDZ261983 DNV261983 DXR261983 EHN261983 ERJ261983 FBF261983 FLB261983 FUX261983 GET261983 GOP261983 GYL261983 HIH261983 HSD261983 IBZ261983 ILV261983 IVR261983 JFN261983 JPJ261983 JZF261983 KJB261983 KSX261983 LCT261983 LMP261983 LWL261983 MGH261983 MQD261983 MZZ261983 NJV261983 NTR261983 ODN261983 ONJ261983 OXF261983 PHB261983 PQX261983 QAT261983 QKP261983 QUL261983 REH261983 ROD261983 RXZ261983 SHV261983 SRR261983 TBN261983 TLJ261983 TVF261983 UFB261983 UOX261983 UYT261983 VIP261983 VSL261983 WCH261983 WMD261983 WVZ261983 AE327519 JN327519 TJ327519 ADF327519 ANB327519 AWX327519 BGT327519 BQP327519 CAL327519 CKH327519 CUD327519 DDZ327519 DNV327519 DXR327519 EHN327519 ERJ327519 FBF327519 FLB327519 FUX327519 GET327519 GOP327519 GYL327519 HIH327519 HSD327519 IBZ327519 ILV327519 IVR327519 JFN327519 JPJ327519 JZF327519 KJB327519 KSX327519 LCT327519 LMP327519 LWL327519 MGH327519 MQD327519 MZZ327519 NJV327519 NTR327519 ODN327519 ONJ327519 OXF327519 PHB327519 PQX327519 QAT327519 QKP327519 QUL327519 REH327519 ROD327519 RXZ327519 SHV327519 SRR327519 TBN327519 TLJ327519 TVF327519 UFB327519 UOX327519 UYT327519 VIP327519 VSL327519 WCH327519 WMD327519 WVZ327519 AE393055 JN393055 TJ393055 ADF393055 ANB393055 AWX393055 BGT393055 BQP393055 CAL393055 CKH393055 CUD393055 DDZ393055 DNV393055 DXR393055 EHN393055 ERJ393055 FBF393055 FLB393055 FUX393055 GET393055 GOP393055 GYL393055 HIH393055 HSD393055 IBZ393055 ILV393055 IVR393055 JFN393055 JPJ393055 JZF393055 KJB393055 KSX393055 LCT393055 LMP393055 LWL393055 MGH393055 MQD393055 MZZ393055 NJV393055 NTR393055 ODN393055 ONJ393055 OXF393055 PHB393055 PQX393055 QAT393055 QKP393055 QUL393055 REH393055 ROD393055 RXZ393055 SHV393055 SRR393055 TBN393055 TLJ393055 TVF393055 UFB393055 UOX393055 UYT393055 VIP393055 VSL393055 WCH393055 WMD393055 WVZ393055 AE458591 JN458591 TJ458591 ADF458591 ANB458591 AWX458591 BGT458591 BQP458591 CAL458591 CKH458591 CUD458591 DDZ458591 DNV458591 DXR458591 EHN458591 ERJ458591 FBF458591 FLB458591 FUX458591 GET458591 GOP458591 GYL458591 HIH458591 HSD458591 IBZ458591 ILV458591 IVR458591 JFN458591 JPJ458591 JZF458591 KJB458591 KSX458591 LCT458591 LMP458591 LWL458591 MGH458591 MQD458591 MZZ458591 NJV458591 NTR458591 ODN458591 ONJ458591 OXF458591 PHB458591 PQX458591 QAT458591 QKP458591 QUL458591 REH458591 ROD458591 RXZ458591 SHV458591 SRR458591 TBN458591 TLJ458591 TVF458591 UFB458591 UOX458591 UYT458591 VIP458591 VSL458591 WCH458591 WMD458591 WVZ458591 AE524127 JN524127 TJ524127 ADF524127 ANB524127 AWX524127 BGT524127 BQP524127 CAL524127 CKH524127 CUD524127 DDZ524127 DNV524127 DXR524127 EHN524127 ERJ524127 FBF524127 FLB524127 FUX524127 GET524127 GOP524127 GYL524127 HIH524127 HSD524127 IBZ524127 ILV524127 IVR524127 JFN524127 JPJ524127 JZF524127 KJB524127 KSX524127 LCT524127 LMP524127 LWL524127 MGH524127 MQD524127 MZZ524127 NJV524127 NTR524127 ODN524127 ONJ524127 OXF524127 PHB524127 PQX524127 QAT524127 QKP524127 QUL524127 REH524127 ROD524127 RXZ524127 SHV524127 SRR524127 TBN524127 TLJ524127 TVF524127 UFB524127 UOX524127 UYT524127 VIP524127 VSL524127 WCH524127 WMD524127 WVZ524127 AE589663 JN589663 TJ589663 ADF589663 ANB589663 AWX589663 BGT589663 BQP589663 CAL589663 CKH589663 CUD589663 DDZ589663 DNV589663 DXR589663 EHN589663 ERJ589663 FBF589663 FLB589663 FUX589663 GET589663 GOP589663 GYL589663 HIH589663 HSD589663 IBZ589663 ILV589663 IVR589663 JFN589663 JPJ589663 JZF589663 KJB589663 KSX589663 LCT589663 LMP589663 LWL589663 MGH589663 MQD589663 MZZ589663 NJV589663 NTR589663 ODN589663 ONJ589663 OXF589663 PHB589663 PQX589663 QAT589663 QKP589663 QUL589663 REH589663 ROD589663 RXZ589663 SHV589663 SRR589663 TBN589663 TLJ589663 TVF589663 UFB589663 UOX589663 UYT589663 VIP589663 VSL589663 WCH589663 WMD589663 WVZ589663 AE655199 JN655199 TJ655199 ADF655199 ANB655199 AWX655199 BGT655199 BQP655199 CAL655199 CKH655199 CUD655199 DDZ655199 DNV655199 DXR655199 EHN655199 ERJ655199 FBF655199 FLB655199 FUX655199 GET655199 GOP655199 GYL655199 HIH655199 HSD655199 IBZ655199 ILV655199 IVR655199 JFN655199 JPJ655199 JZF655199 KJB655199 KSX655199 LCT655199 LMP655199 LWL655199 MGH655199 MQD655199 MZZ655199 NJV655199 NTR655199 ODN655199 ONJ655199 OXF655199 PHB655199 PQX655199 QAT655199 QKP655199 QUL655199 REH655199 ROD655199 RXZ655199 SHV655199 SRR655199 TBN655199 TLJ655199 TVF655199 UFB655199 UOX655199 UYT655199 VIP655199 VSL655199 WCH655199 WMD655199 WVZ655199 AE720735 JN720735 TJ720735 ADF720735 ANB720735 AWX720735 BGT720735 BQP720735 CAL720735 CKH720735 CUD720735 DDZ720735 DNV720735 DXR720735 EHN720735 ERJ720735 FBF720735 FLB720735 FUX720735 GET720735 GOP720735 GYL720735 HIH720735 HSD720735 IBZ720735 ILV720735 IVR720735 JFN720735 JPJ720735 JZF720735 KJB720735 KSX720735 LCT720735 LMP720735 LWL720735 MGH720735 MQD720735 MZZ720735 NJV720735 NTR720735 ODN720735 ONJ720735 OXF720735 PHB720735 PQX720735 QAT720735 QKP720735 QUL720735 REH720735 ROD720735 RXZ720735 SHV720735 SRR720735 TBN720735 TLJ720735 TVF720735 UFB720735 UOX720735 UYT720735 VIP720735 VSL720735 WCH720735 WMD720735 WVZ720735 AE786271 JN786271 TJ786271 ADF786271 ANB786271 AWX786271 BGT786271 BQP786271 CAL786271 CKH786271 CUD786271 DDZ786271 DNV786271 DXR786271 EHN786271 ERJ786271 FBF786271 FLB786271 FUX786271 GET786271 GOP786271 GYL786271 HIH786271 HSD786271 IBZ786271 ILV786271 IVR786271 JFN786271 JPJ786271 JZF786271 KJB786271 KSX786271 LCT786271 LMP786271 LWL786271 MGH786271 MQD786271 MZZ786271 NJV786271 NTR786271 ODN786271 ONJ786271 OXF786271 PHB786271 PQX786271 QAT786271 QKP786271 QUL786271 REH786271 ROD786271 RXZ786271 SHV786271 SRR786271 TBN786271 TLJ786271 TVF786271 UFB786271 UOX786271 UYT786271 VIP786271 VSL786271 WCH786271 WMD786271 WVZ786271 AE851807 JN851807 TJ851807 ADF851807 ANB851807 AWX851807 BGT851807 BQP851807 CAL851807 CKH851807 CUD851807 DDZ851807 DNV851807 DXR851807 EHN851807 ERJ851807 FBF851807 FLB851807 FUX851807 GET851807 GOP851807 GYL851807 HIH851807 HSD851807 IBZ851807 ILV851807 IVR851807 JFN851807 JPJ851807 JZF851807 KJB851807 KSX851807 LCT851807 LMP851807 LWL851807 MGH851807 MQD851807 MZZ851807 NJV851807 NTR851807 ODN851807 ONJ851807 OXF851807 PHB851807 PQX851807 QAT851807 QKP851807 QUL851807 REH851807 ROD851807 RXZ851807 SHV851807 SRR851807 TBN851807 TLJ851807 TVF851807 UFB851807 UOX851807 UYT851807 VIP851807 VSL851807 WCH851807 WMD851807 WVZ851807 AE917343 JN917343 TJ917343 ADF917343 ANB917343 AWX917343 BGT917343 BQP917343 CAL917343 CKH917343 CUD917343 DDZ917343 DNV917343 DXR917343 EHN917343 ERJ917343 FBF917343 FLB917343 FUX917343 GET917343 GOP917343 GYL917343 HIH917343 HSD917343 IBZ917343 ILV917343 IVR917343 JFN917343 JPJ917343 JZF917343 KJB917343 KSX917343 LCT917343 LMP917343 LWL917343 MGH917343 MQD917343 MZZ917343 NJV917343 NTR917343 ODN917343 ONJ917343 OXF917343 PHB917343 PQX917343 QAT917343 QKP917343 QUL917343 REH917343 ROD917343 RXZ917343 SHV917343 SRR917343 TBN917343 TLJ917343 TVF917343 UFB917343 UOX917343 UYT917343 VIP917343 VSL917343 WCH917343 WMD917343 WVZ917343 AE982879 JN982879 TJ982879 ADF982879 ANB982879 AWX982879 BGT982879 BQP982879 CAL982879 CKH982879 CUD982879 DDZ982879 DNV982879 DXR982879 EHN982879 ERJ982879 FBF982879 FLB982879 FUX982879 GET982879 GOP982879 GYL982879 HIH982879 HSD982879 IBZ982879 ILV982879 IVR982879 JFN982879 JPJ982879 JZF982879 KJB982879 KSX982879 LCT982879 LMP982879 LWL982879 MGH982879 MQD982879 MZZ982879 NJV982879 NTR982879 ODN982879 ONJ982879 OXF982879 PHB982879 PQX982879 QAT982879 QKP982879 QUL982879 REH982879 ROD982879 RXZ982879 SHV982879 SRR982879 TBN982879 TLJ982879 TVF982879 UFB982879 UOX982879 UYT982879 VIP982879 VSL982879 WCH982879 WMD982879 WVZ982879 AC65375 JL65375 TH65375 ADD65375 AMZ65375 AWV65375 BGR65375 BQN65375 CAJ65375 CKF65375 CUB65375 DDX65375 DNT65375 DXP65375 EHL65375 ERH65375 FBD65375 FKZ65375 FUV65375 GER65375 GON65375 GYJ65375 HIF65375 HSB65375 IBX65375 ILT65375 IVP65375 JFL65375 JPH65375 JZD65375 KIZ65375 KSV65375 LCR65375 LMN65375 LWJ65375 MGF65375 MQB65375 MZX65375 NJT65375 NTP65375 ODL65375 ONH65375 OXD65375 PGZ65375 PQV65375 QAR65375 QKN65375 QUJ65375 REF65375 ROB65375 RXX65375 SHT65375 SRP65375 TBL65375 TLH65375 TVD65375 UEZ65375 UOV65375 UYR65375 VIN65375 VSJ65375 WCF65375 WMB65375 WVX65375 AC130911 JL130911 TH130911 ADD130911 AMZ130911 AWV130911 BGR130911 BQN130911 CAJ130911 CKF130911 CUB130911 DDX130911 DNT130911 DXP130911 EHL130911 ERH130911 FBD130911 FKZ130911 FUV130911 GER130911 GON130911 GYJ130911 HIF130911 HSB130911 IBX130911 ILT130911 IVP130911 JFL130911 JPH130911 JZD130911 KIZ130911 KSV130911 LCR130911 LMN130911 LWJ130911 MGF130911 MQB130911 MZX130911 NJT130911 NTP130911 ODL130911 ONH130911 OXD130911 PGZ130911 PQV130911 QAR130911 QKN130911 QUJ130911 REF130911 ROB130911 RXX130911 SHT130911 SRP130911 TBL130911 TLH130911 TVD130911 UEZ130911 UOV130911 UYR130911 VIN130911 VSJ130911 WCF130911 WMB130911 WVX130911 AC196447 JL196447 TH196447 ADD196447 AMZ196447 AWV196447 BGR196447 BQN196447 CAJ196447 CKF196447 CUB196447 DDX196447 DNT196447 DXP196447 EHL196447 ERH196447 FBD196447 FKZ196447 FUV196447 GER196447 GON196447 GYJ196447 HIF196447 HSB196447 IBX196447 ILT196447 IVP196447 JFL196447 JPH196447 JZD196447 KIZ196447 KSV196447 LCR196447 LMN196447 LWJ196447 MGF196447 MQB196447 MZX196447 NJT196447 NTP196447 ODL196447 ONH196447 OXD196447 PGZ196447 PQV196447 QAR196447 QKN196447 QUJ196447 REF196447 ROB196447 RXX196447 SHT196447 SRP196447 TBL196447 TLH196447 TVD196447 UEZ196447 UOV196447 UYR196447 VIN196447 VSJ196447 WCF196447 WMB196447 WVX196447 AC261983 JL261983 TH261983 ADD261983 AMZ261983 AWV261983 BGR261983 BQN261983 CAJ261983 CKF261983 CUB261983 DDX261983 DNT261983 DXP261983 EHL261983 ERH261983 FBD261983 FKZ261983 FUV261983 GER261983 GON261983 GYJ261983 HIF261983 HSB261983 IBX261983 ILT261983 IVP261983 JFL261983 JPH261983 JZD261983 KIZ261983 KSV261983 LCR261983 LMN261983 LWJ261983 MGF261983 MQB261983 MZX261983 NJT261983 NTP261983 ODL261983 ONH261983 OXD261983 PGZ261983 PQV261983 QAR261983 QKN261983 QUJ261983 REF261983 ROB261983 RXX261983 SHT261983 SRP261983 TBL261983 TLH261983 TVD261983 UEZ261983 UOV261983 UYR261983 VIN261983 VSJ261983 WCF261983 WMB261983 WVX261983 AC327519 JL327519 TH327519 ADD327519 AMZ327519 AWV327519 BGR327519 BQN327519 CAJ327519 CKF327519 CUB327519 DDX327519 DNT327519 DXP327519 EHL327519 ERH327519 FBD327519 FKZ327519 FUV327519 GER327519 GON327519 GYJ327519 HIF327519 HSB327519 IBX327519 ILT327519 IVP327519 JFL327519 JPH327519 JZD327519 KIZ327519 KSV327519 LCR327519 LMN327519 LWJ327519 MGF327519 MQB327519 MZX327519 NJT327519 NTP327519 ODL327519 ONH327519 OXD327519 PGZ327519 PQV327519 QAR327519 QKN327519 QUJ327519 REF327519 ROB327519 RXX327519 SHT327519 SRP327519 TBL327519 TLH327519 TVD327519 UEZ327519 UOV327519 UYR327519 VIN327519 VSJ327519 WCF327519 WMB327519 WVX327519 AC393055 JL393055 TH393055 ADD393055 AMZ393055 AWV393055 BGR393055 BQN393055 CAJ393055 CKF393055 CUB393055 DDX393055 DNT393055 DXP393055 EHL393055 ERH393055 FBD393055 FKZ393055 FUV393055 GER393055 GON393055 GYJ393055 HIF393055 HSB393055 IBX393055 ILT393055 IVP393055 JFL393055 JPH393055 JZD393055 KIZ393055 KSV393055 LCR393055 LMN393055 LWJ393055 MGF393055 MQB393055 MZX393055 NJT393055 NTP393055 ODL393055 ONH393055 OXD393055 PGZ393055 PQV393055 QAR393055 QKN393055 QUJ393055 REF393055 ROB393055 RXX393055 SHT393055 SRP393055 TBL393055 TLH393055 TVD393055 UEZ393055 UOV393055 UYR393055 VIN393055 VSJ393055 WCF393055 WMB393055 WVX393055 AC458591 JL458591 TH458591 ADD458591 AMZ458591 AWV458591 BGR458591 BQN458591 CAJ458591 CKF458591 CUB458591 DDX458591 DNT458591 DXP458591 EHL458591 ERH458591 FBD458591 FKZ458591 FUV458591 GER458591 GON458591 GYJ458591 HIF458591 HSB458591 IBX458591 ILT458591 IVP458591 JFL458591 JPH458591 JZD458591 KIZ458591 KSV458591 LCR458591 LMN458591 LWJ458591 MGF458591 MQB458591 MZX458591 NJT458591 NTP458591 ODL458591 ONH458591 OXD458591 PGZ458591 PQV458591 QAR458591 QKN458591 QUJ458591 REF458591 ROB458591 RXX458591 SHT458591 SRP458591 TBL458591 TLH458591 TVD458591 UEZ458591 UOV458591 UYR458591 VIN458591 VSJ458591 WCF458591 WMB458591 WVX458591 AC524127 JL524127 TH524127 ADD524127 AMZ524127 AWV524127 BGR524127 BQN524127 CAJ524127 CKF524127 CUB524127 DDX524127 DNT524127 DXP524127 EHL524127 ERH524127 FBD524127 FKZ524127 FUV524127 GER524127 GON524127 GYJ524127 HIF524127 HSB524127 IBX524127 ILT524127 IVP524127 JFL524127 JPH524127 JZD524127 KIZ524127 KSV524127 LCR524127 LMN524127 LWJ524127 MGF524127 MQB524127 MZX524127 NJT524127 NTP524127 ODL524127 ONH524127 OXD524127 PGZ524127 PQV524127 QAR524127 QKN524127 QUJ524127 REF524127 ROB524127 RXX524127 SHT524127 SRP524127 TBL524127 TLH524127 TVD524127 UEZ524127 UOV524127 UYR524127 VIN524127 VSJ524127 WCF524127 WMB524127 WVX524127 AC589663 JL589663 TH589663 ADD589663 AMZ589663 AWV589663 BGR589663 BQN589663 CAJ589663 CKF589663 CUB589663 DDX589663 DNT589663 DXP589663 EHL589663 ERH589663 FBD589663 FKZ589663 FUV589663 GER589663 GON589663 GYJ589663 HIF589663 HSB589663 IBX589663 ILT589663 IVP589663 JFL589663 JPH589663 JZD589663 KIZ589663 KSV589663 LCR589663 LMN589663 LWJ589663 MGF589663 MQB589663 MZX589663 NJT589663 NTP589663 ODL589663 ONH589663 OXD589663 PGZ589663 PQV589663 QAR589663 QKN589663 QUJ589663 REF589663 ROB589663 RXX589663 SHT589663 SRP589663 TBL589663 TLH589663 TVD589663 UEZ589663 UOV589663 UYR589663 VIN589663 VSJ589663 WCF589663 WMB589663 WVX589663 AC655199 JL655199 TH655199 ADD655199 AMZ655199 AWV655199 BGR655199 BQN655199 CAJ655199 CKF655199 CUB655199 DDX655199 DNT655199 DXP655199 EHL655199 ERH655199 FBD655199 FKZ655199 FUV655199 GER655199 GON655199 GYJ655199 HIF655199 HSB655199 IBX655199 ILT655199 IVP655199 JFL655199 JPH655199 JZD655199 KIZ655199 KSV655199 LCR655199 LMN655199 LWJ655199 MGF655199 MQB655199 MZX655199 NJT655199 NTP655199 ODL655199 ONH655199 OXD655199 PGZ655199 PQV655199 QAR655199 QKN655199 QUJ655199 REF655199 ROB655199 RXX655199 SHT655199 SRP655199 TBL655199 TLH655199 TVD655199 UEZ655199 UOV655199 UYR655199 VIN655199 VSJ655199 WCF655199 WMB655199 WVX655199 AC720735 JL720735 TH720735 ADD720735 AMZ720735 AWV720735 BGR720735 BQN720735 CAJ720735 CKF720735 CUB720735 DDX720735 DNT720735 DXP720735 EHL720735 ERH720735 FBD720735 FKZ720735 FUV720735 GER720735 GON720735 GYJ720735 HIF720735 HSB720735 IBX720735 ILT720735 IVP720735 JFL720735 JPH720735 JZD720735 KIZ720735 KSV720735 LCR720735 LMN720735 LWJ720735 MGF720735 MQB720735 MZX720735 NJT720735 NTP720735 ODL720735 ONH720735 OXD720735 PGZ720735 PQV720735 QAR720735 QKN720735 QUJ720735 REF720735 ROB720735 RXX720735 SHT720735 SRP720735 TBL720735 TLH720735 TVD720735 UEZ720735 UOV720735 UYR720735 VIN720735 VSJ720735 WCF720735 WMB720735 WVX720735 AC786271 JL786271 TH786271 ADD786271 AMZ786271 AWV786271 BGR786271 BQN786271 CAJ786271 CKF786271 CUB786271 DDX786271 DNT786271 DXP786271 EHL786271 ERH786271 FBD786271 FKZ786271 FUV786271 GER786271 GON786271 GYJ786271 HIF786271 HSB786271 IBX786271 ILT786271 IVP786271 JFL786271 JPH786271 JZD786271 KIZ786271 KSV786271 LCR786271 LMN786271 LWJ786271 MGF786271 MQB786271 MZX786271 NJT786271 NTP786271 ODL786271 ONH786271 OXD786271 PGZ786271 PQV786271 QAR786271 QKN786271 QUJ786271 REF786271 ROB786271 RXX786271 SHT786271 SRP786271 TBL786271 TLH786271 TVD786271 UEZ786271 UOV786271 UYR786271 VIN786271 VSJ786271 WCF786271 WMB786271 WVX786271 AC851807 JL851807 TH851807 ADD851807 AMZ851807 AWV851807 BGR851807 BQN851807 CAJ851807 CKF851807 CUB851807 DDX851807 DNT851807 DXP851807 EHL851807 ERH851807 FBD851807 FKZ851807 FUV851807 GER851807 GON851807 GYJ851807 HIF851807 HSB851807 IBX851807 ILT851807 IVP851807 JFL851807 JPH851807 JZD851807 KIZ851807 KSV851807 LCR851807 LMN851807 LWJ851807 MGF851807 MQB851807 MZX851807 NJT851807 NTP851807 ODL851807 ONH851807 OXD851807 PGZ851807 PQV851807 QAR851807 QKN851807 QUJ851807 REF851807 ROB851807 RXX851807 SHT851807 SRP851807 TBL851807 TLH851807 TVD851807 UEZ851807 UOV851807 UYR851807 VIN851807 VSJ851807 WCF851807 WMB851807 WVX851807 AC917343 JL917343 TH917343 ADD917343 AMZ917343 AWV917343 BGR917343 BQN917343 CAJ917343 CKF917343 CUB917343 DDX917343 DNT917343 DXP917343 EHL917343 ERH917343 FBD917343 FKZ917343 FUV917343 GER917343 GON917343 GYJ917343 HIF917343 HSB917343 IBX917343 ILT917343 IVP917343 JFL917343 JPH917343 JZD917343 KIZ917343 KSV917343 LCR917343 LMN917343 LWJ917343 MGF917343 MQB917343 MZX917343 NJT917343 NTP917343 ODL917343 ONH917343 OXD917343 PGZ917343 PQV917343 QAR917343 QKN917343 QUJ917343 REF917343 ROB917343 RXX917343 SHT917343 SRP917343 TBL917343 TLH917343 TVD917343 UEZ917343 UOV917343 UYR917343 VIN917343 VSJ917343 WCF917343 WMB917343 WVX917343 AC982879 JL982879 TH982879 ADD982879 AMZ982879 AWV982879 BGR982879 BQN982879 CAJ982879 CKF982879 CUB982879 DDX982879 DNT982879 DXP982879 EHL982879 ERH982879 FBD982879 FKZ982879 FUV982879 GER982879 GON982879 GYJ982879 HIF982879 HSB982879 IBX982879 ILT982879 IVP982879 JFL982879 JPH982879 JZD982879 KIZ982879 KSV982879 LCR982879 LMN982879 LWJ982879 MGF982879 MQB982879 MZX982879 NJT982879 NTP982879 ODL982879 ONH982879 OXD982879 PGZ982879 PQV982879 QAR982879 QKN982879 QUJ982879 REF982879 ROB982879 RXX982879 SHT982879 SRP982879 TBL982879 TLH982879 TVD982879 UEZ982879 UOV982879 UYR982879 VIN982879 VSJ982879 WCF982879 WMB982879 WVX982879 F65375 JC65375 SY65375 ACU65375 AMQ65375 AWM65375 BGI65375 BQE65375 CAA65375 CJW65375 CTS65375 DDO65375 DNK65375 DXG65375 EHC65375 EQY65375 FAU65375 FKQ65375 FUM65375 GEI65375 GOE65375 GYA65375 HHW65375 HRS65375 IBO65375 ILK65375 IVG65375 JFC65375 JOY65375 JYU65375 KIQ65375 KSM65375 LCI65375 LME65375 LWA65375 MFW65375 MPS65375 MZO65375 NJK65375 NTG65375 ODC65375 OMY65375 OWU65375 PGQ65375 PQM65375 QAI65375 QKE65375 QUA65375 RDW65375 RNS65375 RXO65375 SHK65375 SRG65375 TBC65375 TKY65375 TUU65375 UEQ65375 UOM65375 UYI65375 VIE65375 VSA65375 WBW65375 WLS65375 WVO65375 F130911 JC130911 SY130911 ACU130911 AMQ130911 AWM130911 BGI130911 BQE130911 CAA130911 CJW130911 CTS130911 DDO130911 DNK130911 DXG130911 EHC130911 EQY130911 FAU130911 FKQ130911 FUM130911 GEI130911 GOE130911 GYA130911 HHW130911 HRS130911 IBO130911 ILK130911 IVG130911 JFC130911 JOY130911 JYU130911 KIQ130911 KSM130911 LCI130911 LME130911 LWA130911 MFW130911 MPS130911 MZO130911 NJK130911 NTG130911 ODC130911 OMY130911 OWU130911 PGQ130911 PQM130911 QAI130911 QKE130911 QUA130911 RDW130911 RNS130911 RXO130911 SHK130911 SRG130911 TBC130911 TKY130911 TUU130911 UEQ130911 UOM130911 UYI130911 VIE130911 VSA130911 WBW130911 WLS130911 WVO130911 F196447 JC196447 SY196447 ACU196447 AMQ196447 AWM196447 BGI196447 BQE196447 CAA196447 CJW196447 CTS196447 DDO196447 DNK196447 DXG196447 EHC196447 EQY196447 FAU196447 FKQ196447 FUM196447 GEI196447 GOE196447 GYA196447 HHW196447 HRS196447 IBO196447 ILK196447 IVG196447 JFC196447 JOY196447 JYU196447 KIQ196447 KSM196447 LCI196447 LME196447 LWA196447 MFW196447 MPS196447 MZO196447 NJK196447 NTG196447 ODC196447 OMY196447 OWU196447 PGQ196447 PQM196447 QAI196447 QKE196447 QUA196447 RDW196447 RNS196447 RXO196447 SHK196447 SRG196447 TBC196447 TKY196447 TUU196447 UEQ196447 UOM196447 UYI196447 VIE196447 VSA196447 WBW196447 WLS196447 WVO196447 F261983 JC261983 SY261983 ACU261983 AMQ261983 AWM261983 BGI261983 BQE261983 CAA261983 CJW261983 CTS261983 DDO261983 DNK261983 DXG261983 EHC261983 EQY261983 FAU261983 FKQ261983 FUM261983 GEI261983 GOE261983 GYA261983 HHW261983 HRS261983 IBO261983 ILK261983 IVG261983 JFC261983 JOY261983 JYU261983 KIQ261983 KSM261983 LCI261983 LME261983 LWA261983 MFW261983 MPS261983 MZO261983 NJK261983 NTG261983 ODC261983 OMY261983 OWU261983 PGQ261983 PQM261983 QAI261983 QKE261983 QUA261983 RDW261983 RNS261983 RXO261983 SHK261983 SRG261983 TBC261983 TKY261983 TUU261983 UEQ261983 UOM261983 UYI261983 VIE261983 VSA261983 WBW261983 WLS261983 WVO261983 F327519 JC327519 SY327519 ACU327519 AMQ327519 AWM327519 BGI327519 BQE327519 CAA327519 CJW327519 CTS327519 DDO327519 DNK327519 DXG327519 EHC327519 EQY327519 FAU327519 FKQ327519 FUM327519 GEI327519 GOE327519 GYA327519 HHW327519 HRS327519 IBO327519 ILK327519 IVG327519 JFC327519 JOY327519 JYU327519 KIQ327519 KSM327519 LCI327519 LME327519 LWA327519 MFW327519 MPS327519 MZO327519 NJK327519 NTG327519 ODC327519 OMY327519 OWU327519 PGQ327519 PQM327519 QAI327519 QKE327519 QUA327519 RDW327519 RNS327519 RXO327519 SHK327519 SRG327519 TBC327519 TKY327519 TUU327519 UEQ327519 UOM327519 UYI327519 VIE327519 VSA327519 WBW327519 WLS327519 WVO327519 F393055 JC393055 SY393055 ACU393055 AMQ393055 AWM393055 BGI393055 BQE393055 CAA393055 CJW393055 CTS393055 DDO393055 DNK393055 DXG393055 EHC393055 EQY393055 FAU393055 FKQ393055 FUM393055 GEI393055 GOE393055 GYA393055 HHW393055 HRS393055 IBO393055 ILK393055 IVG393055 JFC393055 JOY393055 JYU393055 KIQ393055 KSM393055 LCI393055 LME393055 LWA393055 MFW393055 MPS393055 MZO393055 NJK393055 NTG393055 ODC393055 OMY393055 OWU393055 PGQ393055 PQM393055 QAI393055 QKE393055 QUA393055 RDW393055 RNS393055 RXO393055 SHK393055 SRG393055 TBC393055 TKY393055 TUU393055 UEQ393055 UOM393055 UYI393055 VIE393055 VSA393055 WBW393055 WLS393055 WVO393055 F458591 JC458591 SY458591 ACU458591 AMQ458591 AWM458591 BGI458591 BQE458591 CAA458591 CJW458591 CTS458591 DDO458591 DNK458591 DXG458591 EHC458591 EQY458591 FAU458591 FKQ458591 FUM458591 GEI458591 GOE458591 GYA458591 HHW458591 HRS458591 IBO458591 ILK458591 IVG458591 JFC458591 JOY458591 JYU458591 KIQ458591 KSM458591 LCI458591 LME458591 LWA458591 MFW458591 MPS458591 MZO458591 NJK458591 NTG458591 ODC458591 OMY458591 OWU458591 PGQ458591 PQM458591 QAI458591 QKE458591 QUA458591 RDW458591 RNS458591 RXO458591 SHK458591 SRG458591 TBC458591 TKY458591 TUU458591 UEQ458591 UOM458591 UYI458591 VIE458591 VSA458591 WBW458591 WLS458591 WVO458591 F524127 JC524127 SY524127 ACU524127 AMQ524127 AWM524127 BGI524127 BQE524127 CAA524127 CJW524127 CTS524127 DDO524127 DNK524127 DXG524127 EHC524127 EQY524127 FAU524127 FKQ524127 FUM524127 GEI524127 GOE524127 GYA524127 HHW524127 HRS524127 IBO524127 ILK524127 IVG524127 JFC524127 JOY524127 JYU524127 KIQ524127 KSM524127 LCI524127 LME524127 LWA524127 MFW524127 MPS524127 MZO524127 NJK524127 NTG524127 ODC524127 OMY524127 OWU524127 PGQ524127 PQM524127 QAI524127 QKE524127 QUA524127 RDW524127 RNS524127 RXO524127 SHK524127 SRG524127 TBC524127 TKY524127 TUU524127 UEQ524127 UOM524127 UYI524127 VIE524127 VSA524127 WBW524127 WLS524127 WVO524127 F589663 JC589663 SY589663 ACU589663 AMQ589663 AWM589663 BGI589663 BQE589663 CAA589663 CJW589663 CTS589663 DDO589663 DNK589663 DXG589663 EHC589663 EQY589663 FAU589663 FKQ589663 FUM589663 GEI589663 GOE589663 GYA589663 HHW589663 HRS589663 IBO589663 ILK589663 IVG589663 JFC589663 JOY589663 JYU589663 KIQ589663 KSM589663 LCI589663 LME589663 LWA589663 MFW589663 MPS589663 MZO589663 NJK589663 NTG589663 ODC589663 OMY589663 OWU589663 PGQ589663 PQM589663 QAI589663 QKE589663 QUA589663 RDW589663 RNS589663 RXO589663 SHK589663 SRG589663 TBC589663 TKY589663 TUU589663 UEQ589663 UOM589663 UYI589663 VIE589663 VSA589663 WBW589663 WLS589663 WVO589663 F655199 JC655199 SY655199 ACU655199 AMQ655199 AWM655199 BGI655199 BQE655199 CAA655199 CJW655199 CTS655199 DDO655199 DNK655199 DXG655199 EHC655199 EQY655199 FAU655199 FKQ655199 FUM655199 GEI655199 GOE655199 GYA655199 HHW655199 HRS655199 IBO655199 ILK655199 IVG655199 JFC655199 JOY655199 JYU655199 KIQ655199 KSM655199 LCI655199 LME655199 LWA655199 MFW655199 MPS655199 MZO655199 NJK655199 NTG655199 ODC655199 OMY655199 OWU655199 PGQ655199 PQM655199 QAI655199 QKE655199 QUA655199 RDW655199 RNS655199 RXO655199 SHK655199 SRG655199 TBC655199 TKY655199 TUU655199 UEQ655199 UOM655199 UYI655199 VIE655199 VSA655199 WBW655199 WLS655199 WVO655199 F720735 JC720735 SY720735 ACU720735 AMQ720735 AWM720735 BGI720735 BQE720735 CAA720735 CJW720735 CTS720735 DDO720735 DNK720735 DXG720735 EHC720735 EQY720735 FAU720735 FKQ720735 FUM720735 GEI720735 GOE720735 GYA720735 HHW720735 HRS720735 IBO720735 ILK720735 IVG720735 JFC720735 JOY720735 JYU720735 KIQ720735 KSM720735 LCI720735 LME720735 LWA720735 MFW720735 MPS720735 MZO720735 NJK720735 NTG720735 ODC720735 OMY720735 OWU720735 PGQ720735 PQM720735 QAI720735 QKE720735 QUA720735 RDW720735 RNS720735 RXO720735 SHK720735 SRG720735 TBC720735 TKY720735 TUU720735 UEQ720735 UOM720735 UYI720735 VIE720735 VSA720735 WBW720735 WLS720735 WVO720735 F786271 JC786271 SY786271 ACU786271 AMQ786271 AWM786271 BGI786271 BQE786271 CAA786271 CJW786271 CTS786271 DDO786271 DNK786271 DXG786271 EHC786271 EQY786271 FAU786271 FKQ786271 FUM786271 GEI786271 GOE786271 GYA786271 HHW786271 HRS786271 IBO786271 ILK786271 IVG786271 JFC786271 JOY786271 JYU786271 KIQ786271 KSM786271 LCI786271 LME786271 LWA786271 MFW786271 MPS786271 MZO786271 NJK786271 NTG786271 ODC786271 OMY786271 OWU786271 PGQ786271 PQM786271 QAI786271 QKE786271 QUA786271 RDW786271 RNS786271 RXO786271 SHK786271 SRG786271 TBC786271 TKY786271 TUU786271 UEQ786271 UOM786271 UYI786271 VIE786271 VSA786271 WBW786271 WLS786271 WVO786271 F851807 JC851807 SY851807 ACU851807 AMQ851807 AWM851807 BGI851807 BQE851807 CAA851807 CJW851807 CTS851807 DDO851807 DNK851807 DXG851807 EHC851807 EQY851807 FAU851807 FKQ851807 FUM851807 GEI851807 GOE851807 GYA851807 HHW851807 HRS851807 IBO851807 ILK851807 IVG851807 JFC851807 JOY851807 JYU851807 KIQ851807 KSM851807 LCI851807 LME851807 LWA851807 MFW851807 MPS851807 MZO851807 NJK851807 NTG851807 ODC851807 OMY851807 OWU851807 PGQ851807 PQM851807 QAI851807 QKE851807 QUA851807 RDW851807 RNS851807 RXO851807 SHK851807 SRG851807 TBC851807 TKY851807 TUU851807 UEQ851807 UOM851807 UYI851807 VIE851807 VSA851807 WBW851807 WLS851807 WVO851807 F917343 JC917343 SY917343 ACU917343 AMQ917343 AWM917343 BGI917343 BQE917343 CAA917343 CJW917343 CTS917343 DDO917343 DNK917343 DXG917343 EHC917343 EQY917343 FAU917343 FKQ917343 FUM917343 GEI917343 GOE917343 GYA917343 HHW917343 HRS917343 IBO917343 ILK917343 IVG917343 JFC917343 JOY917343 JYU917343 KIQ917343 KSM917343 LCI917343 LME917343 LWA917343 MFW917343 MPS917343 MZO917343 NJK917343 NTG917343 ODC917343 OMY917343 OWU917343 PGQ917343 PQM917343 QAI917343 QKE917343 QUA917343 RDW917343 RNS917343 RXO917343 SHK917343 SRG917343 TBC917343 TKY917343 TUU917343 UEQ917343 UOM917343 UYI917343 VIE917343 VSA917343 WBW917343 WLS917343 WVO917343 F982879 JC982879 SY982879 ACU982879 AMQ982879 AWM982879 BGI982879 BQE982879 CAA982879 CJW982879 CTS982879 DDO982879 DNK982879 DXG982879 EHC982879 EQY982879 FAU982879 FKQ982879 FUM982879 GEI982879 GOE982879 GYA982879 HHW982879 HRS982879 IBO982879 ILK982879 IVG982879 JFC982879 JOY982879 JYU982879 KIQ982879 KSM982879 LCI982879 LME982879 LWA982879 MFW982879 MPS982879 MZO982879 NJK982879 NTG982879 ODC982879 OMY982879 OWU982879 PGQ982879 PQM982879 QAI982879 QKE982879 QUA982879 RDW982879 RNS982879 RXO982879 SHK982879 SRG982879 TBC982879 TKY982879 TUU982879 UEQ982879 UOM982879 UYI982879 VIE982879 VSA982879 WBW982879 WLS982879 WVO982879 H65375 JE65375 TA65375 ACW65375 AMS65375 AWO65375 BGK65375 BQG65375 CAC65375 CJY65375 CTU65375 DDQ65375 DNM65375 DXI65375 EHE65375 ERA65375 FAW65375 FKS65375 FUO65375 GEK65375 GOG65375 GYC65375 HHY65375 HRU65375 IBQ65375 ILM65375 IVI65375 JFE65375 JPA65375 JYW65375 KIS65375 KSO65375 LCK65375 LMG65375 LWC65375 MFY65375 MPU65375 MZQ65375 NJM65375 NTI65375 ODE65375 ONA65375 OWW65375 PGS65375 PQO65375 QAK65375 QKG65375 QUC65375 RDY65375 RNU65375 RXQ65375 SHM65375 SRI65375 TBE65375 TLA65375 TUW65375 UES65375 UOO65375 UYK65375 VIG65375 VSC65375 WBY65375 WLU65375 WVQ65375 H130911 JE130911 TA130911 ACW130911 AMS130911 AWO130911 BGK130911 BQG130911 CAC130911 CJY130911 CTU130911 DDQ130911 DNM130911 DXI130911 EHE130911 ERA130911 FAW130911 FKS130911 FUO130911 GEK130911 GOG130911 GYC130911 HHY130911 HRU130911 IBQ130911 ILM130911 IVI130911 JFE130911 JPA130911 JYW130911 KIS130911 KSO130911 LCK130911 LMG130911 LWC130911 MFY130911 MPU130911 MZQ130911 NJM130911 NTI130911 ODE130911 ONA130911 OWW130911 PGS130911 PQO130911 QAK130911 QKG130911 QUC130911 RDY130911 RNU130911 RXQ130911 SHM130911 SRI130911 TBE130911 TLA130911 TUW130911 UES130911 UOO130911 UYK130911 VIG130911 VSC130911 WBY130911 WLU130911 WVQ130911 H196447 JE196447 TA196447 ACW196447 AMS196447 AWO196447 BGK196447 BQG196447 CAC196447 CJY196447 CTU196447 DDQ196447 DNM196447 DXI196447 EHE196447 ERA196447 FAW196447 FKS196447 FUO196447 GEK196447 GOG196447 GYC196447 HHY196447 HRU196447 IBQ196447 ILM196447 IVI196447 JFE196447 JPA196447 JYW196447 KIS196447 KSO196447 LCK196447 LMG196447 LWC196447 MFY196447 MPU196447 MZQ196447 NJM196447 NTI196447 ODE196447 ONA196447 OWW196447 PGS196447 PQO196447 QAK196447 QKG196447 QUC196447 RDY196447 RNU196447 RXQ196447 SHM196447 SRI196447 TBE196447 TLA196447 TUW196447 UES196447 UOO196447 UYK196447 VIG196447 VSC196447 WBY196447 WLU196447 WVQ196447 H261983 JE261983 TA261983 ACW261983 AMS261983 AWO261983 BGK261983 BQG261983 CAC261983 CJY261983 CTU261983 DDQ261983 DNM261983 DXI261983 EHE261983 ERA261983 FAW261983 FKS261983 FUO261983 GEK261983 GOG261983 GYC261983 HHY261983 HRU261983 IBQ261983 ILM261983 IVI261983 JFE261983 JPA261983 JYW261983 KIS261983 KSO261983 LCK261983 LMG261983 LWC261983 MFY261983 MPU261983 MZQ261983 NJM261983 NTI261983 ODE261983 ONA261983 OWW261983 PGS261983 PQO261983 QAK261983 QKG261983 QUC261983 RDY261983 RNU261983 RXQ261983 SHM261983 SRI261983 TBE261983 TLA261983 TUW261983 UES261983 UOO261983 UYK261983 VIG261983 VSC261983 WBY261983 WLU261983 WVQ261983 H327519 JE327519 TA327519 ACW327519 AMS327519 AWO327519 BGK327519 BQG327519 CAC327519 CJY327519 CTU327519 DDQ327519 DNM327519 DXI327519 EHE327519 ERA327519 FAW327519 FKS327519 FUO327519 GEK327519 GOG327519 GYC327519 HHY327519 HRU327519 IBQ327519 ILM327519 IVI327519 JFE327519 JPA327519 JYW327519 KIS327519 KSO327519 LCK327519 LMG327519 LWC327519 MFY327519 MPU327519 MZQ327519 NJM327519 NTI327519 ODE327519 ONA327519 OWW327519 PGS327519 PQO327519 QAK327519 QKG327519 QUC327519 RDY327519 RNU327519 RXQ327519 SHM327519 SRI327519 TBE327519 TLA327519 TUW327519 UES327519 UOO327519 UYK327519 VIG327519 VSC327519 WBY327519 WLU327519 WVQ327519 H393055 JE393055 TA393055 ACW393055 AMS393055 AWO393055 BGK393055 BQG393055 CAC393055 CJY393055 CTU393055 DDQ393055 DNM393055 DXI393055 EHE393055 ERA393055 FAW393055 FKS393055 FUO393055 GEK393055 GOG393055 GYC393055 HHY393055 HRU393055 IBQ393055 ILM393055 IVI393055 JFE393055 JPA393055 JYW393055 KIS393055 KSO393055 LCK393055 LMG393055 LWC393055 MFY393055 MPU393055 MZQ393055 NJM393055 NTI393055 ODE393055 ONA393055 OWW393055 PGS393055 PQO393055 QAK393055 QKG393055 QUC393055 RDY393055 RNU393055 RXQ393055 SHM393055 SRI393055 TBE393055 TLA393055 TUW393055 UES393055 UOO393055 UYK393055 VIG393055 VSC393055 WBY393055 WLU393055 WVQ393055 H458591 JE458591 TA458591 ACW458591 AMS458591 AWO458591 BGK458591 BQG458591 CAC458591 CJY458591 CTU458591 DDQ458591 DNM458591 DXI458591 EHE458591 ERA458591 FAW458591 FKS458591 FUO458591 GEK458591 GOG458591 GYC458591 HHY458591 HRU458591 IBQ458591 ILM458591 IVI458591 JFE458591 JPA458591 JYW458591 KIS458591 KSO458591 LCK458591 LMG458591 LWC458591 MFY458591 MPU458591 MZQ458591 NJM458591 NTI458591 ODE458591 ONA458591 OWW458591 PGS458591 PQO458591 QAK458591 QKG458591 QUC458591 RDY458591 RNU458591 RXQ458591 SHM458591 SRI458591 TBE458591 TLA458591 TUW458591 UES458591 UOO458591 UYK458591 VIG458591 VSC458591 WBY458591 WLU458591 WVQ458591 H524127 JE524127 TA524127 ACW524127 AMS524127 AWO524127 BGK524127 BQG524127 CAC524127 CJY524127 CTU524127 DDQ524127 DNM524127 DXI524127 EHE524127 ERA524127 FAW524127 FKS524127 FUO524127 GEK524127 GOG524127 GYC524127 HHY524127 HRU524127 IBQ524127 ILM524127 IVI524127 JFE524127 JPA524127 JYW524127 KIS524127 KSO524127 LCK524127 LMG524127 LWC524127 MFY524127 MPU524127 MZQ524127 NJM524127 NTI524127 ODE524127 ONA524127 OWW524127 PGS524127 PQO524127 QAK524127 QKG524127 QUC524127 RDY524127 RNU524127 RXQ524127 SHM524127 SRI524127 TBE524127 TLA524127 TUW524127 UES524127 UOO524127 UYK524127 VIG524127 VSC524127 WBY524127 WLU524127 WVQ524127 H589663 JE589663 TA589663 ACW589663 AMS589663 AWO589663 BGK589663 BQG589663 CAC589663 CJY589663 CTU589663 DDQ589663 DNM589663 DXI589663 EHE589663 ERA589663 FAW589663 FKS589663 FUO589663 GEK589663 GOG589663 GYC589663 HHY589663 HRU589663 IBQ589663 ILM589663 IVI589663 JFE589663 JPA589663 JYW589663 KIS589663 KSO589663 LCK589663 LMG589663 LWC589663 MFY589663 MPU589663 MZQ589663 NJM589663 NTI589663 ODE589663 ONA589663 OWW589663 PGS589663 PQO589663 QAK589663 QKG589663 QUC589663 RDY589663 RNU589663 RXQ589663 SHM589663 SRI589663 TBE589663 TLA589663 TUW589663 UES589663 UOO589663 UYK589663 VIG589663 VSC589663 WBY589663 WLU589663 WVQ589663 H655199 JE655199 TA655199 ACW655199 AMS655199 AWO655199 BGK655199 BQG655199 CAC655199 CJY655199 CTU655199 DDQ655199 DNM655199 DXI655199 EHE655199 ERA655199 FAW655199 FKS655199 FUO655199 GEK655199 GOG655199 GYC655199 HHY655199 HRU655199 IBQ655199 ILM655199 IVI655199 JFE655199 JPA655199 JYW655199 KIS655199 KSO655199 LCK655199 LMG655199 LWC655199 MFY655199 MPU655199 MZQ655199 NJM655199 NTI655199 ODE655199 ONA655199 OWW655199 PGS655199 PQO655199 QAK655199 QKG655199 QUC655199 RDY655199 RNU655199 RXQ655199 SHM655199 SRI655199 TBE655199 TLA655199 TUW655199 UES655199 UOO655199 UYK655199 VIG655199 VSC655199 WBY655199 WLU655199 WVQ655199 H720735 JE720735 TA720735 ACW720735 AMS720735 AWO720735 BGK720735 BQG720735 CAC720735 CJY720735 CTU720735 DDQ720735 DNM720735 DXI720735 EHE720735 ERA720735 FAW720735 FKS720735 FUO720735 GEK720735 GOG720735 GYC720735 HHY720735 HRU720735 IBQ720735 ILM720735 IVI720735 JFE720735 JPA720735 JYW720735 KIS720735 KSO720735 LCK720735 LMG720735 LWC720735 MFY720735 MPU720735 MZQ720735 NJM720735 NTI720735 ODE720735 ONA720735 OWW720735 PGS720735 PQO720735 QAK720735 QKG720735 QUC720735 RDY720735 RNU720735 RXQ720735 SHM720735 SRI720735 TBE720735 TLA720735 TUW720735 UES720735 UOO720735 UYK720735 VIG720735 VSC720735 WBY720735 WLU720735 WVQ720735 H786271 JE786271 TA786271 ACW786271 AMS786271 AWO786271 BGK786271 BQG786271 CAC786271 CJY786271 CTU786271 DDQ786271 DNM786271 DXI786271 EHE786271 ERA786271 FAW786271 FKS786271 FUO786271 GEK786271 GOG786271 GYC786271 HHY786271 HRU786271 IBQ786271 ILM786271 IVI786271 JFE786271 JPA786271 JYW786271 KIS786271 KSO786271 LCK786271 LMG786271 LWC786271 MFY786271 MPU786271 MZQ786271 NJM786271 NTI786271 ODE786271 ONA786271 OWW786271 PGS786271 PQO786271 QAK786271 QKG786271 QUC786271 RDY786271 RNU786271 RXQ786271 SHM786271 SRI786271 TBE786271 TLA786271 TUW786271 UES786271 UOO786271 UYK786271 VIG786271 VSC786271 WBY786271 WLU786271 WVQ786271 H851807 JE851807 TA851807 ACW851807 AMS851807 AWO851807 BGK851807 BQG851807 CAC851807 CJY851807 CTU851807 DDQ851807 DNM851807 DXI851807 EHE851807 ERA851807 FAW851807 FKS851807 FUO851807 GEK851807 GOG851807 GYC851807 HHY851807 HRU851807 IBQ851807 ILM851807 IVI851807 JFE851807 JPA851807 JYW851807 KIS851807 KSO851807 LCK851807 LMG851807 LWC851807 MFY851807 MPU851807 MZQ851807 NJM851807 NTI851807 ODE851807 ONA851807 OWW851807 PGS851807 PQO851807 QAK851807 QKG851807 QUC851807 RDY851807 RNU851807 RXQ851807 SHM851807 SRI851807 TBE851807 TLA851807 TUW851807 UES851807 UOO851807 UYK851807 VIG851807 VSC851807 WBY851807 WLU851807 WVQ851807 H917343 JE917343 TA917343 ACW917343 AMS917343 AWO917343 BGK917343 BQG917343 CAC917343 CJY917343 CTU917343 DDQ917343 DNM917343 DXI917343 EHE917343 ERA917343 FAW917343 FKS917343 FUO917343 GEK917343 GOG917343 GYC917343 HHY917343 HRU917343 IBQ917343 ILM917343 IVI917343 JFE917343 JPA917343 JYW917343 KIS917343 KSO917343 LCK917343 LMG917343 LWC917343 MFY917343 MPU917343 MZQ917343 NJM917343 NTI917343 ODE917343 ONA917343 OWW917343 PGS917343 PQO917343 QAK917343 QKG917343 QUC917343 RDY917343 RNU917343 RXQ917343 SHM917343 SRI917343 TBE917343 TLA917343 TUW917343 UES917343 UOO917343 UYK917343 VIG917343 VSC917343 WBY917343 WLU917343 WVQ917343 H982879 JE982879 TA982879 ACW982879 AMS982879 AWO982879 BGK982879 BQG982879 CAC982879 CJY982879 CTU982879 DDQ982879 DNM982879 DXI982879 EHE982879 ERA982879 FAW982879 FKS982879 FUO982879 GEK982879 GOG982879 GYC982879 HHY982879 HRU982879 IBQ982879 ILM982879 IVI982879 JFE982879 JPA982879 JYW982879 KIS982879 KSO982879 LCK982879 LMG982879 LWC982879 MFY982879 MPU982879 MZQ982879 NJM982879 NTI982879 ODE982879 ONA982879 OWW982879 PGS982879 PQO982879 QAK982879 QKG982879 QUC982879 RDY982879 RNU982879 RXQ982879 SHM982879 SRI982879 TBE982879 TLA982879 TUW982879 UES982879 UOO982879 UYK982879 VIG982879 VSC982879 WBY982879 WLU982879 WVQ982879 H65382:H65387 JE65382:JE65387 TA65382:TA65387 ACW65382:ACW65387 AMS65382:AMS65387 AWO65382:AWO65387 BGK65382:BGK65387 BQG65382:BQG65387 CAC65382:CAC65387 CJY65382:CJY65387 CTU65382:CTU65387 DDQ65382:DDQ65387 DNM65382:DNM65387 DXI65382:DXI65387 EHE65382:EHE65387 ERA65382:ERA65387 FAW65382:FAW65387 FKS65382:FKS65387 FUO65382:FUO65387 GEK65382:GEK65387 GOG65382:GOG65387 GYC65382:GYC65387 HHY65382:HHY65387 HRU65382:HRU65387 IBQ65382:IBQ65387 ILM65382:ILM65387 IVI65382:IVI65387 JFE65382:JFE65387 JPA65382:JPA65387 JYW65382:JYW65387 KIS65382:KIS65387 KSO65382:KSO65387 LCK65382:LCK65387 LMG65382:LMG65387 LWC65382:LWC65387 MFY65382:MFY65387 MPU65382:MPU65387 MZQ65382:MZQ65387 NJM65382:NJM65387 NTI65382:NTI65387 ODE65382:ODE65387 ONA65382:ONA65387 OWW65382:OWW65387 PGS65382:PGS65387 PQO65382:PQO65387 QAK65382:QAK65387 QKG65382:QKG65387 QUC65382:QUC65387 RDY65382:RDY65387 RNU65382:RNU65387 RXQ65382:RXQ65387 SHM65382:SHM65387 SRI65382:SRI65387 TBE65382:TBE65387 TLA65382:TLA65387 TUW65382:TUW65387 UES65382:UES65387 UOO65382:UOO65387 UYK65382:UYK65387 VIG65382:VIG65387 VSC65382:VSC65387 WBY65382:WBY65387 WLU65382:WLU65387 WVQ65382:WVQ65387 H130918:H130923 JE130918:JE130923 TA130918:TA130923 ACW130918:ACW130923 AMS130918:AMS130923 AWO130918:AWO130923 BGK130918:BGK130923 BQG130918:BQG130923 CAC130918:CAC130923 CJY130918:CJY130923 CTU130918:CTU130923 DDQ130918:DDQ130923 DNM130918:DNM130923 DXI130918:DXI130923 EHE130918:EHE130923 ERA130918:ERA130923 FAW130918:FAW130923 FKS130918:FKS130923 FUO130918:FUO130923 GEK130918:GEK130923 GOG130918:GOG130923 GYC130918:GYC130923 HHY130918:HHY130923 HRU130918:HRU130923 IBQ130918:IBQ130923 ILM130918:ILM130923 IVI130918:IVI130923 JFE130918:JFE130923 JPA130918:JPA130923 JYW130918:JYW130923 KIS130918:KIS130923 KSO130918:KSO130923 LCK130918:LCK130923 LMG130918:LMG130923 LWC130918:LWC130923 MFY130918:MFY130923 MPU130918:MPU130923 MZQ130918:MZQ130923 NJM130918:NJM130923 NTI130918:NTI130923 ODE130918:ODE130923 ONA130918:ONA130923 OWW130918:OWW130923 PGS130918:PGS130923 PQO130918:PQO130923 QAK130918:QAK130923 QKG130918:QKG130923 QUC130918:QUC130923 RDY130918:RDY130923 RNU130918:RNU130923 RXQ130918:RXQ130923 SHM130918:SHM130923 SRI130918:SRI130923 TBE130918:TBE130923 TLA130918:TLA130923 TUW130918:TUW130923 UES130918:UES130923 UOO130918:UOO130923 UYK130918:UYK130923 VIG130918:VIG130923 VSC130918:VSC130923 WBY130918:WBY130923 WLU130918:WLU130923 WVQ130918:WVQ130923 H196454:H196459 JE196454:JE196459 TA196454:TA196459 ACW196454:ACW196459 AMS196454:AMS196459 AWO196454:AWO196459 BGK196454:BGK196459 BQG196454:BQG196459 CAC196454:CAC196459 CJY196454:CJY196459 CTU196454:CTU196459 DDQ196454:DDQ196459 DNM196454:DNM196459 DXI196454:DXI196459 EHE196454:EHE196459 ERA196454:ERA196459 FAW196454:FAW196459 FKS196454:FKS196459 FUO196454:FUO196459 GEK196454:GEK196459 GOG196454:GOG196459 GYC196454:GYC196459 HHY196454:HHY196459 HRU196454:HRU196459 IBQ196454:IBQ196459 ILM196454:ILM196459 IVI196454:IVI196459 JFE196454:JFE196459 JPA196454:JPA196459 JYW196454:JYW196459 KIS196454:KIS196459 KSO196454:KSO196459 LCK196454:LCK196459 LMG196454:LMG196459 LWC196454:LWC196459 MFY196454:MFY196459 MPU196454:MPU196459 MZQ196454:MZQ196459 NJM196454:NJM196459 NTI196454:NTI196459 ODE196454:ODE196459 ONA196454:ONA196459 OWW196454:OWW196459 PGS196454:PGS196459 PQO196454:PQO196459 QAK196454:QAK196459 QKG196454:QKG196459 QUC196454:QUC196459 RDY196454:RDY196459 RNU196454:RNU196459 RXQ196454:RXQ196459 SHM196454:SHM196459 SRI196454:SRI196459 TBE196454:TBE196459 TLA196454:TLA196459 TUW196454:TUW196459 UES196454:UES196459 UOO196454:UOO196459 UYK196454:UYK196459 VIG196454:VIG196459 VSC196454:VSC196459 WBY196454:WBY196459 WLU196454:WLU196459 WVQ196454:WVQ196459 H261990:H261995 JE261990:JE261995 TA261990:TA261995 ACW261990:ACW261995 AMS261990:AMS261995 AWO261990:AWO261995 BGK261990:BGK261995 BQG261990:BQG261995 CAC261990:CAC261995 CJY261990:CJY261995 CTU261990:CTU261995 DDQ261990:DDQ261995 DNM261990:DNM261995 DXI261990:DXI261995 EHE261990:EHE261995 ERA261990:ERA261995 FAW261990:FAW261995 FKS261990:FKS261995 FUO261990:FUO261995 GEK261990:GEK261995 GOG261990:GOG261995 GYC261990:GYC261995 HHY261990:HHY261995 HRU261990:HRU261995 IBQ261990:IBQ261995 ILM261990:ILM261995 IVI261990:IVI261995 JFE261990:JFE261995 JPA261990:JPA261995 JYW261990:JYW261995 KIS261990:KIS261995 KSO261990:KSO261995 LCK261990:LCK261995 LMG261990:LMG261995 LWC261990:LWC261995 MFY261990:MFY261995 MPU261990:MPU261995 MZQ261990:MZQ261995 NJM261990:NJM261995 NTI261990:NTI261995 ODE261990:ODE261995 ONA261990:ONA261995 OWW261990:OWW261995 PGS261990:PGS261995 PQO261990:PQO261995 QAK261990:QAK261995 QKG261990:QKG261995 QUC261990:QUC261995 RDY261990:RDY261995 RNU261990:RNU261995 RXQ261990:RXQ261995 SHM261990:SHM261995 SRI261990:SRI261995 TBE261990:TBE261995 TLA261990:TLA261995 TUW261990:TUW261995 UES261990:UES261995 UOO261990:UOO261995 UYK261990:UYK261995 VIG261990:VIG261995 VSC261990:VSC261995 WBY261990:WBY261995 WLU261990:WLU261995 WVQ261990:WVQ261995 H327526:H327531 JE327526:JE327531 TA327526:TA327531 ACW327526:ACW327531 AMS327526:AMS327531 AWO327526:AWO327531 BGK327526:BGK327531 BQG327526:BQG327531 CAC327526:CAC327531 CJY327526:CJY327531 CTU327526:CTU327531 DDQ327526:DDQ327531 DNM327526:DNM327531 DXI327526:DXI327531 EHE327526:EHE327531 ERA327526:ERA327531 FAW327526:FAW327531 FKS327526:FKS327531 FUO327526:FUO327531 GEK327526:GEK327531 GOG327526:GOG327531 GYC327526:GYC327531 HHY327526:HHY327531 HRU327526:HRU327531 IBQ327526:IBQ327531 ILM327526:ILM327531 IVI327526:IVI327531 JFE327526:JFE327531 JPA327526:JPA327531 JYW327526:JYW327531 KIS327526:KIS327531 KSO327526:KSO327531 LCK327526:LCK327531 LMG327526:LMG327531 LWC327526:LWC327531 MFY327526:MFY327531 MPU327526:MPU327531 MZQ327526:MZQ327531 NJM327526:NJM327531 NTI327526:NTI327531 ODE327526:ODE327531 ONA327526:ONA327531 OWW327526:OWW327531 PGS327526:PGS327531 PQO327526:PQO327531 QAK327526:QAK327531 QKG327526:QKG327531 QUC327526:QUC327531 RDY327526:RDY327531 RNU327526:RNU327531 RXQ327526:RXQ327531 SHM327526:SHM327531 SRI327526:SRI327531 TBE327526:TBE327531 TLA327526:TLA327531 TUW327526:TUW327531 UES327526:UES327531 UOO327526:UOO327531 UYK327526:UYK327531 VIG327526:VIG327531 VSC327526:VSC327531 WBY327526:WBY327531 WLU327526:WLU327531 WVQ327526:WVQ327531 H393062:H393067 JE393062:JE393067 TA393062:TA393067 ACW393062:ACW393067 AMS393062:AMS393067 AWO393062:AWO393067 BGK393062:BGK393067 BQG393062:BQG393067 CAC393062:CAC393067 CJY393062:CJY393067 CTU393062:CTU393067 DDQ393062:DDQ393067 DNM393062:DNM393067 DXI393062:DXI393067 EHE393062:EHE393067 ERA393062:ERA393067 FAW393062:FAW393067 FKS393062:FKS393067 FUO393062:FUO393067 GEK393062:GEK393067 GOG393062:GOG393067 GYC393062:GYC393067 HHY393062:HHY393067 HRU393062:HRU393067 IBQ393062:IBQ393067 ILM393062:ILM393067 IVI393062:IVI393067 JFE393062:JFE393067 JPA393062:JPA393067 JYW393062:JYW393067 KIS393062:KIS393067 KSO393062:KSO393067 LCK393062:LCK393067 LMG393062:LMG393067 LWC393062:LWC393067 MFY393062:MFY393067 MPU393062:MPU393067 MZQ393062:MZQ393067 NJM393062:NJM393067 NTI393062:NTI393067 ODE393062:ODE393067 ONA393062:ONA393067 OWW393062:OWW393067 PGS393062:PGS393067 PQO393062:PQO393067 QAK393062:QAK393067 QKG393062:QKG393067 QUC393062:QUC393067 RDY393062:RDY393067 RNU393062:RNU393067 RXQ393062:RXQ393067 SHM393062:SHM393067 SRI393062:SRI393067 TBE393062:TBE393067 TLA393062:TLA393067 TUW393062:TUW393067 UES393062:UES393067 UOO393062:UOO393067 UYK393062:UYK393067 VIG393062:VIG393067 VSC393062:VSC393067 WBY393062:WBY393067 WLU393062:WLU393067 WVQ393062:WVQ393067 H458598:H458603 JE458598:JE458603 TA458598:TA458603 ACW458598:ACW458603 AMS458598:AMS458603 AWO458598:AWO458603 BGK458598:BGK458603 BQG458598:BQG458603 CAC458598:CAC458603 CJY458598:CJY458603 CTU458598:CTU458603 DDQ458598:DDQ458603 DNM458598:DNM458603 DXI458598:DXI458603 EHE458598:EHE458603 ERA458598:ERA458603 FAW458598:FAW458603 FKS458598:FKS458603 FUO458598:FUO458603 GEK458598:GEK458603 GOG458598:GOG458603 GYC458598:GYC458603 HHY458598:HHY458603 HRU458598:HRU458603 IBQ458598:IBQ458603 ILM458598:ILM458603 IVI458598:IVI458603 JFE458598:JFE458603 JPA458598:JPA458603 JYW458598:JYW458603 KIS458598:KIS458603 KSO458598:KSO458603 LCK458598:LCK458603 LMG458598:LMG458603 LWC458598:LWC458603 MFY458598:MFY458603 MPU458598:MPU458603 MZQ458598:MZQ458603 NJM458598:NJM458603 NTI458598:NTI458603 ODE458598:ODE458603 ONA458598:ONA458603 OWW458598:OWW458603 PGS458598:PGS458603 PQO458598:PQO458603 QAK458598:QAK458603 QKG458598:QKG458603 QUC458598:QUC458603 RDY458598:RDY458603 RNU458598:RNU458603 RXQ458598:RXQ458603 SHM458598:SHM458603 SRI458598:SRI458603 TBE458598:TBE458603 TLA458598:TLA458603 TUW458598:TUW458603 UES458598:UES458603 UOO458598:UOO458603 UYK458598:UYK458603 VIG458598:VIG458603 VSC458598:VSC458603 WBY458598:WBY458603 WLU458598:WLU458603 WVQ458598:WVQ458603 H524134:H524139 JE524134:JE524139 TA524134:TA524139 ACW524134:ACW524139 AMS524134:AMS524139 AWO524134:AWO524139 BGK524134:BGK524139 BQG524134:BQG524139 CAC524134:CAC524139 CJY524134:CJY524139 CTU524134:CTU524139 DDQ524134:DDQ524139 DNM524134:DNM524139 DXI524134:DXI524139 EHE524134:EHE524139 ERA524134:ERA524139 FAW524134:FAW524139 FKS524134:FKS524139 FUO524134:FUO524139 GEK524134:GEK524139 GOG524134:GOG524139 GYC524134:GYC524139 HHY524134:HHY524139 HRU524134:HRU524139 IBQ524134:IBQ524139 ILM524134:ILM524139 IVI524134:IVI524139 JFE524134:JFE524139 JPA524134:JPA524139 JYW524134:JYW524139 KIS524134:KIS524139 KSO524134:KSO524139 LCK524134:LCK524139 LMG524134:LMG524139 LWC524134:LWC524139 MFY524134:MFY524139 MPU524134:MPU524139 MZQ524134:MZQ524139 NJM524134:NJM524139 NTI524134:NTI524139 ODE524134:ODE524139 ONA524134:ONA524139 OWW524134:OWW524139 PGS524134:PGS524139 PQO524134:PQO524139 QAK524134:QAK524139 QKG524134:QKG524139 QUC524134:QUC524139 RDY524134:RDY524139 RNU524134:RNU524139 RXQ524134:RXQ524139 SHM524134:SHM524139 SRI524134:SRI524139 TBE524134:TBE524139 TLA524134:TLA524139 TUW524134:TUW524139 UES524134:UES524139 UOO524134:UOO524139 UYK524134:UYK524139 VIG524134:VIG524139 VSC524134:VSC524139 WBY524134:WBY524139 WLU524134:WLU524139 WVQ524134:WVQ524139 H589670:H589675 JE589670:JE589675 TA589670:TA589675 ACW589670:ACW589675 AMS589670:AMS589675 AWO589670:AWO589675 BGK589670:BGK589675 BQG589670:BQG589675 CAC589670:CAC589675 CJY589670:CJY589675 CTU589670:CTU589675 DDQ589670:DDQ589675 DNM589670:DNM589675 DXI589670:DXI589675 EHE589670:EHE589675 ERA589670:ERA589675 FAW589670:FAW589675 FKS589670:FKS589675 FUO589670:FUO589675 GEK589670:GEK589675 GOG589670:GOG589675 GYC589670:GYC589675 HHY589670:HHY589675 HRU589670:HRU589675 IBQ589670:IBQ589675 ILM589670:ILM589675 IVI589670:IVI589675 JFE589670:JFE589675 JPA589670:JPA589675 JYW589670:JYW589675 KIS589670:KIS589675 KSO589670:KSO589675 LCK589670:LCK589675 LMG589670:LMG589675 LWC589670:LWC589675 MFY589670:MFY589675 MPU589670:MPU589675 MZQ589670:MZQ589675 NJM589670:NJM589675 NTI589670:NTI589675 ODE589670:ODE589675 ONA589670:ONA589675 OWW589670:OWW589675 PGS589670:PGS589675 PQO589670:PQO589675 QAK589670:QAK589675 QKG589670:QKG589675 QUC589670:QUC589675 RDY589670:RDY589675 RNU589670:RNU589675 RXQ589670:RXQ589675 SHM589670:SHM589675 SRI589670:SRI589675 TBE589670:TBE589675 TLA589670:TLA589675 TUW589670:TUW589675 UES589670:UES589675 UOO589670:UOO589675 UYK589670:UYK589675 VIG589670:VIG589675 VSC589670:VSC589675 WBY589670:WBY589675 WLU589670:WLU589675 WVQ589670:WVQ589675 H655206:H655211 JE655206:JE655211 TA655206:TA655211 ACW655206:ACW655211 AMS655206:AMS655211 AWO655206:AWO655211 BGK655206:BGK655211 BQG655206:BQG655211 CAC655206:CAC655211 CJY655206:CJY655211 CTU655206:CTU655211 DDQ655206:DDQ655211 DNM655206:DNM655211 DXI655206:DXI655211 EHE655206:EHE655211 ERA655206:ERA655211 FAW655206:FAW655211 FKS655206:FKS655211 FUO655206:FUO655211 GEK655206:GEK655211 GOG655206:GOG655211 GYC655206:GYC655211 HHY655206:HHY655211 HRU655206:HRU655211 IBQ655206:IBQ655211 ILM655206:ILM655211 IVI655206:IVI655211 JFE655206:JFE655211 JPA655206:JPA655211 JYW655206:JYW655211 KIS655206:KIS655211 KSO655206:KSO655211 LCK655206:LCK655211 LMG655206:LMG655211 LWC655206:LWC655211 MFY655206:MFY655211 MPU655206:MPU655211 MZQ655206:MZQ655211 NJM655206:NJM655211 NTI655206:NTI655211 ODE655206:ODE655211 ONA655206:ONA655211 OWW655206:OWW655211 PGS655206:PGS655211 PQO655206:PQO655211 QAK655206:QAK655211 QKG655206:QKG655211 QUC655206:QUC655211 RDY655206:RDY655211 RNU655206:RNU655211 RXQ655206:RXQ655211 SHM655206:SHM655211 SRI655206:SRI655211 TBE655206:TBE655211 TLA655206:TLA655211 TUW655206:TUW655211 UES655206:UES655211 UOO655206:UOO655211 UYK655206:UYK655211 VIG655206:VIG655211 VSC655206:VSC655211 WBY655206:WBY655211 WLU655206:WLU655211 WVQ655206:WVQ655211 H720742:H720747 JE720742:JE720747 TA720742:TA720747 ACW720742:ACW720747 AMS720742:AMS720747 AWO720742:AWO720747 BGK720742:BGK720747 BQG720742:BQG720747 CAC720742:CAC720747 CJY720742:CJY720747 CTU720742:CTU720747 DDQ720742:DDQ720747 DNM720742:DNM720747 DXI720742:DXI720747 EHE720742:EHE720747 ERA720742:ERA720747 FAW720742:FAW720747 FKS720742:FKS720747 FUO720742:FUO720747 GEK720742:GEK720747 GOG720742:GOG720747 GYC720742:GYC720747 HHY720742:HHY720747 HRU720742:HRU720747 IBQ720742:IBQ720747 ILM720742:ILM720747 IVI720742:IVI720747 JFE720742:JFE720747 JPA720742:JPA720747 JYW720742:JYW720747 KIS720742:KIS720747 KSO720742:KSO720747 LCK720742:LCK720747 LMG720742:LMG720747 LWC720742:LWC720747 MFY720742:MFY720747 MPU720742:MPU720747 MZQ720742:MZQ720747 NJM720742:NJM720747 NTI720742:NTI720747 ODE720742:ODE720747 ONA720742:ONA720747 OWW720742:OWW720747 PGS720742:PGS720747 PQO720742:PQO720747 QAK720742:QAK720747 QKG720742:QKG720747 QUC720742:QUC720747 RDY720742:RDY720747 RNU720742:RNU720747 RXQ720742:RXQ720747 SHM720742:SHM720747 SRI720742:SRI720747 TBE720742:TBE720747 TLA720742:TLA720747 TUW720742:TUW720747 UES720742:UES720747 UOO720742:UOO720747 UYK720742:UYK720747 VIG720742:VIG720747 VSC720742:VSC720747 WBY720742:WBY720747 WLU720742:WLU720747 WVQ720742:WVQ720747 H786278:H786283 JE786278:JE786283 TA786278:TA786283 ACW786278:ACW786283 AMS786278:AMS786283 AWO786278:AWO786283 BGK786278:BGK786283 BQG786278:BQG786283 CAC786278:CAC786283 CJY786278:CJY786283 CTU786278:CTU786283 DDQ786278:DDQ786283 DNM786278:DNM786283 DXI786278:DXI786283 EHE786278:EHE786283 ERA786278:ERA786283 FAW786278:FAW786283 FKS786278:FKS786283 FUO786278:FUO786283 GEK786278:GEK786283 GOG786278:GOG786283 GYC786278:GYC786283 HHY786278:HHY786283 HRU786278:HRU786283 IBQ786278:IBQ786283 ILM786278:ILM786283 IVI786278:IVI786283 JFE786278:JFE786283 JPA786278:JPA786283 JYW786278:JYW786283 KIS786278:KIS786283 KSO786278:KSO786283 LCK786278:LCK786283 LMG786278:LMG786283 LWC786278:LWC786283 MFY786278:MFY786283 MPU786278:MPU786283 MZQ786278:MZQ786283 NJM786278:NJM786283 NTI786278:NTI786283 ODE786278:ODE786283 ONA786278:ONA786283 OWW786278:OWW786283 PGS786278:PGS786283 PQO786278:PQO786283 QAK786278:QAK786283 QKG786278:QKG786283 QUC786278:QUC786283 RDY786278:RDY786283 RNU786278:RNU786283 RXQ786278:RXQ786283 SHM786278:SHM786283 SRI786278:SRI786283 TBE786278:TBE786283 TLA786278:TLA786283 TUW786278:TUW786283 UES786278:UES786283 UOO786278:UOO786283 UYK786278:UYK786283 VIG786278:VIG786283 VSC786278:VSC786283 WBY786278:WBY786283 WLU786278:WLU786283 WVQ786278:WVQ786283 H851814:H851819 JE851814:JE851819 TA851814:TA851819 ACW851814:ACW851819 AMS851814:AMS851819 AWO851814:AWO851819 BGK851814:BGK851819 BQG851814:BQG851819 CAC851814:CAC851819 CJY851814:CJY851819 CTU851814:CTU851819 DDQ851814:DDQ851819 DNM851814:DNM851819 DXI851814:DXI851819 EHE851814:EHE851819 ERA851814:ERA851819 FAW851814:FAW851819 FKS851814:FKS851819 FUO851814:FUO851819 GEK851814:GEK851819 GOG851814:GOG851819 GYC851814:GYC851819 HHY851814:HHY851819 HRU851814:HRU851819 IBQ851814:IBQ851819 ILM851814:ILM851819 IVI851814:IVI851819 JFE851814:JFE851819 JPA851814:JPA851819 JYW851814:JYW851819 KIS851814:KIS851819 KSO851814:KSO851819 LCK851814:LCK851819 LMG851814:LMG851819 LWC851814:LWC851819 MFY851814:MFY851819 MPU851814:MPU851819 MZQ851814:MZQ851819 NJM851814:NJM851819 NTI851814:NTI851819 ODE851814:ODE851819 ONA851814:ONA851819 OWW851814:OWW851819 PGS851814:PGS851819 PQO851814:PQO851819 QAK851814:QAK851819 QKG851814:QKG851819 QUC851814:QUC851819 RDY851814:RDY851819 RNU851814:RNU851819 RXQ851814:RXQ851819 SHM851814:SHM851819 SRI851814:SRI851819 TBE851814:TBE851819 TLA851814:TLA851819 TUW851814:TUW851819 UES851814:UES851819 UOO851814:UOO851819 UYK851814:UYK851819 VIG851814:VIG851819 VSC851814:VSC851819 WBY851814:WBY851819 WLU851814:WLU851819 WVQ851814:WVQ851819 H917350:H917355 JE917350:JE917355 TA917350:TA917355 ACW917350:ACW917355 AMS917350:AMS917355 AWO917350:AWO917355 BGK917350:BGK917355 BQG917350:BQG917355 CAC917350:CAC917355 CJY917350:CJY917355 CTU917350:CTU917355 DDQ917350:DDQ917355 DNM917350:DNM917355 DXI917350:DXI917355 EHE917350:EHE917355 ERA917350:ERA917355 FAW917350:FAW917355 FKS917350:FKS917355 FUO917350:FUO917355 GEK917350:GEK917355 GOG917350:GOG917355 GYC917350:GYC917355 HHY917350:HHY917355 HRU917350:HRU917355 IBQ917350:IBQ917355 ILM917350:ILM917355 IVI917350:IVI917355 JFE917350:JFE917355 JPA917350:JPA917355 JYW917350:JYW917355 KIS917350:KIS917355 KSO917350:KSO917355 LCK917350:LCK917355 LMG917350:LMG917355 LWC917350:LWC917355 MFY917350:MFY917355 MPU917350:MPU917355 MZQ917350:MZQ917355 NJM917350:NJM917355 NTI917350:NTI917355 ODE917350:ODE917355 ONA917350:ONA917355 OWW917350:OWW917355 PGS917350:PGS917355 PQO917350:PQO917355 QAK917350:QAK917355 QKG917350:QKG917355 QUC917350:QUC917355 RDY917350:RDY917355 RNU917350:RNU917355 RXQ917350:RXQ917355 SHM917350:SHM917355 SRI917350:SRI917355 TBE917350:TBE917355 TLA917350:TLA917355 TUW917350:TUW917355 UES917350:UES917355 UOO917350:UOO917355 UYK917350:UYK917355 VIG917350:VIG917355 VSC917350:VSC917355 WBY917350:WBY917355 WLU917350:WLU917355 WVQ917350:WVQ917355 H982886:H982891 JE982886:JE982891 TA982886:TA982891 ACW982886:ACW982891 AMS982886:AMS982891 AWO982886:AWO982891 BGK982886:BGK982891 BQG982886:BQG982891 CAC982886:CAC982891 CJY982886:CJY982891 CTU982886:CTU982891 DDQ982886:DDQ982891 DNM982886:DNM982891 DXI982886:DXI982891 EHE982886:EHE982891 ERA982886:ERA982891 FAW982886:FAW982891 FKS982886:FKS982891 FUO982886:FUO982891 GEK982886:GEK982891 GOG982886:GOG982891 GYC982886:GYC982891 HHY982886:HHY982891 HRU982886:HRU982891 IBQ982886:IBQ982891 ILM982886:ILM982891 IVI982886:IVI982891 JFE982886:JFE982891 JPA982886:JPA982891 JYW982886:JYW982891 KIS982886:KIS982891 KSO982886:KSO982891 LCK982886:LCK982891 LMG982886:LMG982891 LWC982886:LWC982891 MFY982886:MFY982891 MPU982886:MPU982891 MZQ982886:MZQ982891 NJM982886:NJM982891 NTI982886:NTI982891 ODE982886:ODE982891 ONA982886:ONA982891 OWW982886:OWW982891 PGS982886:PGS982891 PQO982886:PQO982891 QAK982886:QAK982891 QKG982886:QKG982891 QUC982886:QUC982891 RDY982886:RDY982891 RNU982886:RNU982891 RXQ982886:RXQ982891 SHM982886:SHM982891 SRI982886:SRI982891 TBE982886:TBE982891 TLA982886:TLA982891 TUW982886:TUW982891 UES982886:UES982891 UOO982886:UOO982891 UYK982886:UYK982891 VIG982886:VIG982891 VSC982886:VSC982891 WBY982886:WBY982891 WLU982886:WLU982891 WVQ982886:WVQ982891 AE65478 JN65478 TJ65478 ADF65478 ANB65478 AWX65478 BGT65478 BQP65478 CAL65478 CKH65478 CUD65478 DDZ65478 DNV65478 DXR65478 EHN65478 ERJ65478 FBF65478 FLB65478 FUX65478 GET65478 GOP65478 GYL65478 HIH65478 HSD65478 IBZ65478 ILV65478 IVR65478 JFN65478 JPJ65478 JZF65478 KJB65478 KSX65478 LCT65478 LMP65478 LWL65478 MGH65478 MQD65478 MZZ65478 NJV65478 NTR65478 ODN65478 ONJ65478 OXF65478 PHB65478 PQX65478 QAT65478 QKP65478 QUL65478 REH65478 ROD65478 RXZ65478 SHV65478 SRR65478 TBN65478 TLJ65478 TVF65478 UFB65478 UOX65478 UYT65478 VIP65478 VSL65478 WCH65478 WMD65478 WVZ65478 AE131014 JN131014 TJ131014 ADF131014 ANB131014 AWX131014 BGT131014 BQP131014 CAL131014 CKH131014 CUD131014 DDZ131014 DNV131014 DXR131014 EHN131014 ERJ131014 FBF131014 FLB131014 FUX131014 GET131014 GOP131014 GYL131014 HIH131014 HSD131014 IBZ131014 ILV131014 IVR131014 JFN131014 JPJ131014 JZF131014 KJB131014 KSX131014 LCT131014 LMP131014 LWL131014 MGH131014 MQD131014 MZZ131014 NJV131014 NTR131014 ODN131014 ONJ131014 OXF131014 PHB131014 PQX131014 QAT131014 QKP131014 QUL131014 REH131014 ROD131014 RXZ131014 SHV131014 SRR131014 TBN131014 TLJ131014 TVF131014 UFB131014 UOX131014 UYT131014 VIP131014 VSL131014 WCH131014 WMD131014 WVZ131014 AE196550 JN196550 TJ196550 ADF196550 ANB196550 AWX196550 BGT196550 BQP196550 CAL196550 CKH196550 CUD196550 DDZ196550 DNV196550 DXR196550 EHN196550 ERJ196550 FBF196550 FLB196550 FUX196550 GET196550 GOP196550 GYL196550 HIH196550 HSD196550 IBZ196550 ILV196550 IVR196550 JFN196550 JPJ196550 JZF196550 KJB196550 KSX196550 LCT196550 LMP196550 LWL196550 MGH196550 MQD196550 MZZ196550 NJV196550 NTR196550 ODN196550 ONJ196550 OXF196550 PHB196550 PQX196550 QAT196550 QKP196550 QUL196550 REH196550 ROD196550 RXZ196550 SHV196550 SRR196550 TBN196550 TLJ196550 TVF196550 UFB196550 UOX196550 UYT196550 VIP196550 VSL196550 WCH196550 WMD196550 WVZ196550 AE262086 JN262086 TJ262086 ADF262086 ANB262086 AWX262086 BGT262086 BQP262086 CAL262086 CKH262086 CUD262086 DDZ262086 DNV262086 DXR262086 EHN262086 ERJ262086 FBF262086 FLB262086 FUX262086 GET262086 GOP262086 GYL262086 HIH262086 HSD262086 IBZ262086 ILV262086 IVR262086 JFN262086 JPJ262086 JZF262086 KJB262086 KSX262086 LCT262086 LMP262086 LWL262086 MGH262086 MQD262086 MZZ262086 NJV262086 NTR262086 ODN262086 ONJ262086 OXF262086 PHB262086 PQX262086 QAT262086 QKP262086 QUL262086 REH262086 ROD262086 RXZ262086 SHV262086 SRR262086 TBN262086 TLJ262086 TVF262086 UFB262086 UOX262086 UYT262086 VIP262086 VSL262086 WCH262086 WMD262086 WVZ262086 AE327622 JN327622 TJ327622 ADF327622 ANB327622 AWX327622 BGT327622 BQP327622 CAL327622 CKH327622 CUD327622 DDZ327622 DNV327622 DXR327622 EHN327622 ERJ327622 FBF327622 FLB327622 FUX327622 GET327622 GOP327622 GYL327622 HIH327622 HSD327622 IBZ327622 ILV327622 IVR327622 JFN327622 JPJ327622 JZF327622 KJB327622 KSX327622 LCT327622 LMP327622 LWL327622 MGH327622 MQD327622 MZZ327622 NJV327622 NTR327622 ODN327622 ONJ327622 OXF327622 PHB327622 PQX327622 QAT327622 QKP327622 QUL327622 REH327622 ROD327622 RXZ327622 SHV327622 SRR327622 TBN327622 TLJ327622 TVF327622 UFB327622 UOX327622 UYT327622 VIP327622 VSL327622 WCH327622 WMD327622 WVZ327622 AE393158 JN393158 TJ393158 ADF393158 ANB393158 AWX393158 BGT393158 BQP393158 CAL393158 CKH393158 CUD393158 DDZ393158 DNV393158 DXR393158 EHN393158 ERJ393158 FBF393158 FLB393158 FUX393158 GET393158 GOP393158 GYL393158 HIH393158 HSD393158 IBZ393158 ILV393158 IVR393158 JFN393158 JPJ393158 JZF393158 KJB393158 KSX393158 LCT393158 LMP393158 LWL393158 MGH393158 MQD393158 MZZ393158 NJV393158 NTR393158 ODN393158 ONJ393158 OXF393158 PHB393158 PQX393158 QAT393158 QKP393158 QUL393158 REH393158 ROD393158 RXZ393158 SHV393158 SRR393158 TBN393158 TLJ393158 TVF393158 UFB393158 UOX393158 UYT393158 VIP393158 VSL393158 WCH393158 WMD393158 WVZ393158 AE458694 JN458694 TJ458694 ADF458694 ANB458694 AWX458694 BGT458694 BQP458694 CAL458694 CKH458694 CUD458694 DDZ458694 DNV458694 DXR458694 EHN458694 ERJ458694 FBF458694 FLB458694 FUX458694 GET458694 GOP458694 GYL458694 HIH458694 HSD458694 IBZ458694 ILV458694 IVR458694 JFN458694 JPJ458694 JZF458694 KJB458694 KSX458694 LCT458694 LMP458694 LWL458694 MGH458694 MQD458694 MZZ458694 NJV458694 NTR458694 ODN458694 ONJ458694 OXF458694 PHB458694 PQX458694 QAT458694 QKP458694 QUL458694 REH458694 ROD458694 RXZ458694 SHV458694 SRR458694 TBN458694 TLJ458694 TVF458694 UFB458694 UOX458694 UYT458694 VIP458694 VSL458694 WCH458694 WMD458694 WVZ458694 AE524230 JN524230 TJ524230 ADF524230 ANB524230 AWX524230 BGT524230 BQP524230 CAL524230 CKH524230 CUD524230 DDZ524230 DNV524230 DXR524230 EHN524230 ERJ524230 FBF524230 FLB524230 FUX524230 GET524230 GOP524230 GYL524230 HIH524230 HSD524230 IBZ524230 ILV524230 IVR524230 JFN524230 JPJ524230 JZF524230 KJB524230 KSX524230 LCT524230 LMP524230 LWL524230 MGH524230 MQD524230 MZZ524230 NJV524230 NTR524230 ODN524230 ONJ524230 OXF524230 PHB524230 PQX524230 QAT524230 QKP524230 QUL524230 REH524230 ROD524230 RXZ524230 SHV524230 SRR524230 TBN524230 TLJ524230 TVF524230 UFB524230 UOX524230 UYT524230 VIP524230 VSL524230 WCH524230 WMD524230 WVZ524230 AE589766 JN589766 TJ589766 ADF589766 ANB589766 AWX589766 BGT589766 BQP589766 CAL589766 CKH589766 CUD589766 DDZ589766 DNV589766 DXR589766 EHN589766 ERJ589766 FBF589766 FLB589766 FUX589766 GET589766 GOP589766 GYL589766 HIH589766 HSD589766 IBZ589766 ILV589766 IVR589766 JFN589766 JPJ589766 JZF589766 KJB589766 KSX589766 LCT589766 LMP589766 LWL589766 MGH589766 MQD589766 MZZ589766 NJV589766 NTR589766 ODN589766 ONJ589766 OXF589766 PHB589766 PQX589766 QAT589766 QKP589766 QUL589766 REH589766 ROD589766 RXZ589766 SHV589766 SRR589766 TBN589766 TLJ589766 TVF589766 UFB589766 UOX589766 UYT589766 VIP589766 VSL589766 WCH589766 WMD589766 WVZ589766 AE655302 JN655302 TJ655302 ADF655302 ANB655302 AWX655302 BGT655302 BQP655302 CAL655302 CKH655302 CUD655302 DDZ655302 DNV655302 DXR655302 EHN655302 ERJ655302 FBF655302 FLB655302 FUX655302 GET655302 GOP655302 GYL655302 HIH655302 HSD655302 IBZ655302 ILV655302 IVR655302 JFN655302 JPJ655302 JZF655302 KJB655302 KSX655302 LCT655302 LMP655302 LWL655302 MGH655302 MQD655302 MZZ655302 NJV655302 NTR655302 ODN655302 ONJ655302 OXF655302 PHB655302 PQX655302 QAT655302 QKP655302 QUL655302 REH655302 ROD655302 RXZ655302 SHV655302 SRR655302 TBN655302 TLJ655302 TVF655302 UFB655302 UOX655302 UYT655302 VIP655302 VSL655302 WCH655302 WMD655302 WVZ655302 AE720838 JN720838 TJ720838 ADF720838 ANB720838 AWX720838 BGT720838 BQP720838 CAL720838 CKH720838 CUD720838 DDZ720838 DNV720838 DXR720838 EHN720838 ERJ720838 FBF720838 FLB720838 FUX720838 GET720838 GOP720838 GYL720838 HIH720838 HSD720838 IBZ720838 ILV720838 IVR720838 JFN720838 JPJ720838 JZF720838 KJB720838 KSX720838 LCT720838 LMP720838 LWL720838 MGH720838 MQD720838 MZZ720838 NJV720838 NTR720838 ODN720838 ONJ720838 OXF720838 PHB720838 PQX720838 QAT720838 QKP720838 QUL720838 REH720838 ROD720838 RXZ720838 SHV720838 SRR720838 TBN720838 TLJ720838 TVF720838 UFB720838 UOX720838 UYT720838 VIP720838 VSL720838 WCH720838 WMD720838 WVZ720838 AE786374 JN786374 TJ786374 ADF786374 ANB786374 AWX786374 BGT786374 BQP786374 CAL786374 CKH786374 CUD786374 DDZ786374 DNV786374 DXR786374 EHN786374 ERJ786374 FBF786374 FLB786374 FUX786374 GET786374 GOP786374 GYL786374 HIH786374 HSD786374 IBZ786374 ILV786374 IVR786374 JFN786374 JPJ786374 JZF786374 KJB786374 KSX786374 LCT786374 LMP786374 LWL786374 MGH786374 MQD786374 MZZ786374 NJV786374 NTR786374 ODN786374 ONJ786374 OXF786374 PHB786374 PQX786374 QAT786374 QKP786374 QUL786374 REH786374 ROD786374 RXZ786374 SHV786374 SRR786374 TBN786374 TLJ786374 TVF786374 UFB786374 UOX786374 UYT786374 VIP786374 VSL786374 WCH786374 WMD786374 WVZ786374 AE851910 JN851910 TJ851910 ADF851910 ANB851910 AWX851910 BGT851910 BQP851910 CAL851910 CKH851910 CUD851910 DDZ851910 DNV851910 DXR851910 EHN851910 ERJ851910 FBF851910 FLB851910 FUX851910 GET851910 GOP851910 GYL851910 HIH851910 HSD851910 IBZ851910 ILV851910 IVR851910 JFN851910 JPJ851910 JZF851910 KJB851910 KSX851910 LCT851910 LMP851910 LWL851910 MGH851910 MQD851910 MZZ851910 NJV851910 NTR851910 ODN851910 ONJ851910 OXF851910 PHB851910 PQX851910 QAT851910 QKP851910 QUL851910 REH851910 ROD851910 RXZ851910 SHV851910 SRR851910 TBN851910 TLJ851910 TVF851910 UFB851910 UOX851910 UYT851910 VIP851910 VSL851910 WCH851910 WMD851910 WVZ851910 AE917446 JN917446 TJ917446 ADF917446 ANB917446 AWX917446 BGT917446 BQP917446 CAL917446 CKH917446 CUD917446 DDZ917446 DNV917446 DXR917446 EHN917446 ERJ917446 FBF917446 FLB917446 FUX917446 GET917446 GOP917446 GYL917446 HIH917446 HSD917446 IBZ917446 ILV917446 IVR917446 JFN917446 JPJ917446 JZF917446 KJB917446 KSX917446 LCT917446 LMP917446 LWL917446 MGH917446 MQD917446 MZZ917446 NJV917446 NTR917446 ODN917446 ONJ917446 OXF917446 PHB917446 PQX917446 QAT917446 QKP917446 QUL917446 REH917446 ROD917446 RXZ917446 SHV917446 SRR917446 TBN917446 TLJ917446 TVF917446 UFB917446 UOX917446 UYT917446 VIP917446 VSL917446 WCH917446 WMD917446 WVZ917446 AE982982 JN982982 TJ982982 ADF982982 ANB982982 AWX982982 BGT982982 BQP982982 CAL982982 CKH982982 CUD982982 DDZ982982 DNV982982 DXR982982 EHN982982 ERJ982982 FBF982982 FLB982982 FUX982982 GET982982 GOP982982 GYL982982 HIH982982 HSD982982 IBZ982982 ILV982982 IVR982982 JFN982982 JPJ982982 JZF982982 KJB982982 KSX982982 LCT982982 LMP982982 LWL982982 MGH982982 MQD982982 MZZ982982 NJV982982 NTR982982 ODN982982 ONJ982982 OXF982982 PHB982982 PQX982982 QAT982982 QKP982982 QUL982982 REH982982 ROD982982 RXZ982982 SHV982982 SRR982982 TBN982982 TLJ982982 TVF982982 UFB982982 UOX982982 UYT982982 VIP982982 VSL982982 WCH982982 WMD982982 WVZ982982 F65382:F65387 JC65382:JC65387 SY65382:SY65387 ACU65382:ACU65387 AMQ65382:AMQ65387 AWM65382:AWM65387 BGI65382:BGI65387 BQE65382:BQE65387 CAA65382:CAA65387 CJW65382:CJW65387 CTS65382:CTS65387 DDO65382:DDO65387 DNK65382:DNK65387 DXG65382:DXG65387 EHC65382:EHC65387 EQY65382:EQY65387 FAU65382:FAU65387 FKQ65382:FKQ65387 FUM65382:FUM65387 GEI65382:GEI65387 GOE65382:GOE65387 GYA65382:GYA65387 HHW65382:HHW65387 HRS65382:HRS65387 IBO65382:IBO65387 ILK65382:ILK65387 IVG65382:IVG65387 JFC65382:JFC65387 JOY65382:JOY65387 JYU65382:JYU65387 KIQ65382:KIQ65387 KSM65382:KSM65387 LCI65382:LCI65387 LME65382:LME65387 LWA65382:LWA65387 MFW65382:MFW65387 MPS65382:MPS65387 MZO65382:MZO65387 NJK65382:NJK65387 NTG65382:NTG65387 ODC65382:ODC65387 OMY65382:OMY65387 OWU65382:OWU65387 PGQ65382:PGQ65387 PQM65382:PQM65387 QAI65382:QAI65387 QKE65382:QKE65387 QUA65382:QUA65387 RDW65382:RDW65387 RNS65382:RNS65387 RXO65382:RXO65387 SHK65382:SHK65387 SRG65382:SRG65387 TBC65382:TBC65387 TKY65382:TKY65387 TUU65382:TUU65387 UEQ65382:UEQ65387 UOM65382:UOM65387 UYI65382:UYI65387 VIE65382:VIE65387 VSA65382:VSA65387 WBW65382:WBW65387 WLS65382:WLS65387 WVO65382:WVO65387 F130918:F130923 JC130918:JC130923 SY130918:SY130923 ACU130918:ACU130923 AMQ130918:AMQ130923 AWM130918:AWM130923 BGI130918:BGI130923 BQE130918:BQE130923 CAA130918:CAA130923 CJW130918:CJW130923 CTS130918:CTS130923 DDO130918:DDO130923 DNK130918:DNK130923 DXG130918:DXG130923 EHC130918:EHC130923 EQY130918:EQY130923 FAU130918:FAU130923 FKQ130918:FKQ130923 FUM130918:FUM130923 GEI130918:GEI130923 GOE130918:GOE130923 GYA130918:GYA130923 HHW130918:HHW130923 HRS130918:HRS130923 IBO130918:IBO130923 ILK130918:ILK130923 IVG130918:IVG130923 JFC130918:JFC130923 JOY130918:JOY130923 JYU130918:JYU130923 KIQ130918:KIQ130923 KSM130918:KSM130923 LCI130918:LCI130923 LME130918:LME130923 LWA130918:LWA130923 MFW130918:MFW130923 MPS130918:MPS130923 MZO130918:MZO130923 NJK130918:NJK130923 NTG130918:NTG130923 ODC130918:ODC130923 OMY130918:OMY130923 OWU130918:OWU130923 PGQ130918:PGQ130923 PQM130918:PQM130923 QAI130918:QAI130923 QKE130918:QKE130923 QUA130918:QUA130923 RDW130918:RDW130923 RNS130918:RNS130923 RXO130918:RXO130923 SHK130918:SHK130923 SRG130918:SRG130923 TBC130918:TBC130923 TKY130918:TKY130923 TUU130918:TUU130923 UEQ130918:UEQ130923 UOM130918:UOM130923 UYI130918:UYI130923 VIE130918:VIE130923 VSA130918:VSA130923 WBW130918:WBW130923 WLS130918:WLS130923 WVO130918:WVO130923 F196454:F196459 JC196454:JC196459 SY196454:SY196459 ACU196454:ACU196459 AMQ196454:AMQ196459 AWM196454:AWM196459 BGI196454:BGI196459 BQE196454:BQE196459 CAA196454:CAA196459 CJW196454:CJW196459 CTS196454:CTS196459 DDO196454:DDO196459 DNK196454:DNK196459 DXG196454:DXG196459 EHC196454:EHC196459 EQY196454:EQY196459 FAU196454:FAU196459 FKQ196454:FKQ196459 FUM196454:FUM196459 GEI196454:GEI196459 GOE196454:GOE196459 GYA196454:GYA196459 HHW196454:HHW196459 HRS196454:HRS196459 IBO196454:IBO196459 ILK196454:ILK196459 IVG196454:IVG196459 JFC196454:JFC196459 JOY196454:JOY196459 JYU196454:JYU196459 KIQ196454:KIQ196459 KSM196454:KSM196459 LCI196454:LCI196459 LME196454:LME196459 LWA196454:LWA196459 MFW196454:MFW196459 MPS196454:MPS196459 MZO196454:MZO196459 NJK196454:NJK196459 NTG196454:NTG196459 ODC196454:ODC196459 OMY196454:OMY196459 OWU196454:OWU196459 PGQ196454:PGQ196459 PQM196454:PQM196459 QAI196454:QAI196459 QKE196454:QKE196459 QUA196454:QUA196459 RDW196454:RDW196459 RNS196454:RNS196459 RXO196454:RXO196459 SHK196454:SHK196459 SRG196454:SRG196459 TBC196454:TBC196459 TKY196454:TKY196459 TUU196454:TUU196459 UEQ196454:UEQ196459 UOM196454:UOM196459 UYI196454:UYI196459 VIE196454:VIE196459 VSA196454:VSA196459 WBW196454:WBW196459 WLS196454:WLS196459 WVO196454:WVO196459 F261990:F261995 JC261990:JC261995 SY261990:SY261995 ACU261990:ACU261995 AMQ261990:AMQ261995 AWM261990:AWM261995 BGI261990:BGI261995 BQE261990:BQE261995 CAA261990:CAA261995 CJW261990:CJW261995 CTS261990:CTS261995 DDO261990:DDO261995 DNK261990:DNK261995 DXG261990:DXG261995 EHC261990:EHC261995 EQY261990:EQY261995 FAU261990:FAU261995 FKQ261990:FKQ261995 FUM261990:FUM261995 GEI261990:GEI261995 GOE261990:GOE261995 GYA261990:GYA261995 HHW261990:HHW261995 HRS261990:HRS261995 IBO261990:IBO261995 ILK261990:ILK261995 IVG261990:IVG261995 JFC261990:JFC261995 JOY261990:JOY261995 JYU261990:JYU261995 KIQ261990:KIQ261995 KSM261990:KSM261995 LCI261990:LCI261995 LME261990:LME261995 LWA261990:LWA261995 MFW261990:MFW261995 MPS261990:MPS261995 MZO261990:MZO261995 NJK261990:NJK261995 NTG261990:NTG261995 ODC261990:ODC261995 OMY261990:OMY261995 OWU261990:OWU261995 PGQ261990:PGQ261995 PQM261990:PQM261995 QAI261990:QAI261995 QKE261990:QKE261995 QUA261990:QUA261995 RDW261990:RDW261995 RNS261990:RNS261995 RXO261990:RXO261995 SHK261990:SHK261995 SRG261990:SRG261995 TBC261990:TBC261995 TKY261990:TKY261995 TUU261990:TUU261995 UEQ261990:UEQ261995 UOM261990:UOM261995 UYI261990:UYI261995 VIE261990:VIE261995 VSA261990:VSA261995 WBW261990:WBW261995 WLS261990:WLS261995 WVO261990:WVO261995 F327526:F327531 JC327526:JC327531 SY327526:SY327531 ACU327526:ACU327531 AMQ327526:AMQ327531 AWM327526:AWM327531 BGI327526:BGI327531 BQE327526:BQE327531 CAA327526:CAA327531 CJW327526:CJW327531 CTS327526:CTS327531 DDO327526:DDO327531 DNK327526:DNK327531 DXG327526:DXG327531 EHC327526:EHC327531 EQY327526:EQY327531 FAU327526:FAU327531 FKQ327526:FKQ327531 FUM327526:FUM327531 GEI327526:GEI327531 GOE327526:GOE327531 GYA327526:GYA327531 HHW327526:HHW327531 HRS327526:HRS327531 IBO327526:IBO327531 ILK327526:ILK327531 IVG327526:IVG327531 JFC327526:JFC327531 JOY327526:JOY327531 JYU327526:JYU327531 KIQ327526:KIQ327531 KSM327526:KSM327531 LCI327526:LCI327531 LME327526:LME327531 LWA327526:LWA327531 MFW327526:MFW327531 MPS327526:MPS327531 MZO327526:MZO327531 NJK327526:NJK327531 NTG327526:NTG327531 ODC327526:ODC327531 OMY327526:OMY327531 OWU327526:OWU327531 PGQ327526:PGQ327531 PQM327526:PQM327531 QAI327526:QAI327531 QKE327526:QKE327531 QUA327526:QUA327531 RDW327526:RDW327531 RNS327526:RNS327531 RXO327526:RXO327531 SHK327526:SHK327531 SRG327526:SRG327531 TBC327526:TBC327531 TKY327526:TKY327531 TUU327526:TUU327531 UEQ327526:UEQ327531 UOM327526:UOM327531 UYI327526:UYI327531 VIE327526:VIE327531 VSA327526:VSA327531 WBW327526:WBW327531 WLS327526:WLS327531 WVO327526:WVO327531 F393062:F393067 JC393062:JC393067 SY393062:SY393067 ACU393062:ACU393067 AMQ393062:AMQ393067 AWM393062:AWM393067 BGI393062:BGI393067 BQE393062:BQE393067 CAA393062:CAA393067 CJW393062:CJW393067 CTS393062:CTS393067 DDO393062:DDO393067 DNK393062:DNK393067 DXG393062:DXG393067 EHC393062:EHC393067 EQY393062:EQY393067 FAU393062:FAU393067 FKQ393062:FKQ393067 FUM393062:FUM393067 GEI393062:GEI393067 GOE393062:GOE393067 GYA393062:GYA393067 HHW393062:HHW393067 HRS393062:HRS393067 IBO393062:IBO393067 ILK393062:ILK393067 IVG393062:IVG393067 JFC393062:JFC393067 JOY393062:JOY393067 JYU393062:JYU393067 KIQ393062:KIQ393067 KSM393062:KSM393067 LCI393062:LCI393067 LME393062:LME393067 LWA393062:LWA393067 MFW393062:MFW393067 MPS393062:MPS393067 MZO393062:MZO393067 NJK393062:NJK393067 NTG393062:NTG393067 ODC393062:ODC393067 OMY393062:OMY393067 OWU393062:OWU393067 PGQ393062:PGQ393067 PQM393062:PQM393067 QAI393062:QAI393067 QKE393062:QKE393067 QUA393062:QUA393067 RDW393062:RDW393067 RNS393062:RNS393067 RXO393062:RXO393067 SHK393062:SHK393067 SRG393062:SRG393067 TBC393062:TBC393067 TKY393062:TKY393067 TUU393062:TUU393067 UEQ393062:UEQ393067 UOM393062:UOM393067 UYI393062:UYI393067 VIE393062:VIE393067 VSA393062:VSA393067 WBW393062:WBW393067 WLS393062:WLS393067 WVO393062:WVO393067 F458598:F458603 JC458598:JC458603 SY458598:SY458603 ACU458598:ACU458603 AMQ458598:AMQ458603 AWM458598:AWM458603 BGI458598:BGI458603 BQE458598:BQE458603 CAA458598:CAA458603 CJW458598:CJW458603 CTS458598:CTS458603 DDO458598:DDO458603 DNK458598:DNK458603 DXG458598:DXG458603 EHC458598:EHC458603 EQY458598:EQY458603 FAU458598:FAU458603 FKQ458598:FKQ458603 FUM458598:FUM458603 GEI458598:GEI458603 GOE458598:GOE458603 GYA458598:GYA458603 HHW458598:HHW458603 HRS458598:HRS458603 IBO458598:IBO458603 ILK458598:ILK458603 IVG458598:IVG458603 JFC458598:JFC458603 JOY458598:JOY458603 JYU458598:JYU458603 KIQ458598:KIQ458603 KSM458598:KSM458603 LCI458598:LCI458603 LME458598:LME458603 LWA458598:LWA458603 MFW458598:MFW458603 MPS458598:MPS458603 MZO458598:MZO458603 NJK458598:NJK458603 NTG458598:NTG458603 ODC458598:ODC458603 OMY458598:OMY458603 OWU458598:OWU458603 PGQ458598:PGQ458603 PQM458598:PQM458603 QAI458598:QAI458603 QKE458598:QKE458603 QUA458598:QUA458603 RDW458598:RDW458603 RNS458598:RNS458603 RXO458598:RXO458603 SHK458598:SHK458603 SRG458598:SRG458603 TBC458598:TBC458603 TKY458598:TKY458603 TUU458598:TUU458603 UEQ458598:UEQ458603 UOM458598:UOM458603 UYI458598:UYI458603 VIE458598:VIE458603 VSA458598:VSA458603 WBW458598:WBW458603 WLS458598:WLS458603 WVO458598:WVO458603 F524134:F524139 JC524134:JC524139 SY524134:SY524139 ACU524134:ACU524139 AMQ524134:AMQ524139 AWM524134:AWM524139 BGI524134:BGI524139 BQE524134:BQE524139 CAA524134:CAA524139 CJW524134:CJW524139 CTS524134:CTS524139 DDO524134:DDO524139 DNK524134:DNK524139 DXG524134:DXG524139 EHC524134:EHC524139 EQY524134:EQY524139 FAU524134:FAU524139 FKQ524134:FKQ524139 FUM524134:FUM524139 GEI524134:GEI524139 GOE524134:GOE524139 GYA524134:GYA524139 HHW524134:HHW524139 HRS524134:HRS524139 IBO524134:IBO524139 ILK524134:ILK524139 IVG524134:IVG524139 JFC524134:JFC524139 JOY524134:JOY524139 JYU524134:JYU524139 KIQ524134:KIQ524139 KSM524134:KSM524139 LCI524134:LCI524139 LME524134:LME524139 LWA524134:LWA524139 MFW524134:MFW524139 MPS524134:MPS524139 MZO524134:MZO524139 NJK524134:NJK524139 NTG524134:NTG524139 ODC524134:ODC524139 OMY524134:OMY524139 OWU524134:OWU524139 PGQ524134:PGQ524139 PQM524134:PQM524139 QAI524134:QAI524139 QKE524134:QKE524139 QUA524134:QUA524139 RDW524134:RDW524139 RNS524134:RNS524139 RXO524134:RXO524139 SHK524134:SHK524139 SRG524134:SRG524139 TBC524134:TBC524139 TKY524134:TKY524139 TUU524134:TUU524139 UEQ524134:UEQ524139 UOM524134:UOM524139 UYI524134:UYI524139 VIE524134:VIE524139 VSA524134:VSA524139 WBW524134:WBW524139 WLS524134:WLS524139 WVO524134:WVO524139 F589670:F589675 JC589670:JC589675 SY589670:SY589675 ACU589670:ACU589675 AMQ589670:AMQ589675 AWM589670:AWM589675 BGI589670:BGI589675 BQE589670:BQE589675 CAA589670:CAA589675 CJW589670:CJW589675 CTS589670:CTS589675 DDO589670:DDO589675 DNK589670:DNK589675 DXG589670:DXG589675 EHC589670:EHC589675 EQY589670:EQY589675 FAU589670:FAU589675 FKQ589670:FKQ589675 FUM589670:FUM589675 GEI589670:GEI589675 GOE589670:GOE589675 GYA589670:GYA589675 HHW589670:HHW589675 HRS589670:HRS589675 IBO589670:IBO589675 ILK589670:ILK589675 IVG589670:IVG589675 JFC589670:JFC589675 JOY589670:JOY589675 JYU589670:JYU589675 KIQ589670:KIQ589675 KSM589670:KSM589675 LCI589670:LCI589675 LME589670:LME589675 LWA589670:LWA589675 MFW589670:MFW589675 MPS589670:MPS589675 MZO589670:MZO589675 NJK589670:NJK589675 NTG589670:NTG589675 ODC589670:ODC589675 OMY589670:OMY589675 OWU589670:OWU589675 PGQ589670:PGQ589675 PQM589670:PQM589675 QAI589670:QAI589675 QKE589670:QKE589675 QUA589670:QUA589675 RDW589670:RDW589675 RNS589670:RNS589675 RXO589670:RXO589675 SHK589670:SHK589675 SRG589670:SRG589675 TBC589670:TBC589675 TKY589670:TKY589675 TUU589670:TUU589675 UEQ589670:UEQ589675 UOM589670:UOM589675 UYI589670:UYI589675 VIE589670:VIE589675 VSA589670:VSA589675 WBW589670:WBW589675 WLS589670:WLS589675 WVO589670:WVO589675 F655206:F655211 JC655206:JC655211 SY655206:SY655211 ACU655206:ACU655211 AMQ655206:AMQ655211 AWM655206:AWM655211 BGI655206:BGI655211 BQE655206:BQE655211 CAA655206:CAA655211 CJW655206:CJW655211 CTS655206:CTS655211 DDO655206:DDO655211 DNK655206:DNK655211 DXG655206:DXG655211 EHC655206:EHC655211 EQY655206:EQY655211 FAU655206:FAU655211 FKQ655206:FKQ655211 FUM655206:FUM655211 GEI655206:GEI655211 GOE655206:GOE655211 GYA655206:GYA655211 HHW655206:HHW655211 HRS655206:HRS655211 IBO655206:IBO655211 ILK655206:ILK655211 IVG655206:IVG655211 JFC655206:JFC655211 JOY655206:JOY655211 JYU655206:JYU655211 KIQ655206:KIQ655211 KSM655206:KSM655211 LCI655206:LCI655211 LME655206:LME655211 LWA655206:LWA655211 MFW655206:MFW655211 MPS655206:MPS655211 MZO655206:MZO655211 NJK655206:NJK655211 NTG655206:NTG655211 ODC655206:ODC655211 OMY655206:OMY655211 OWU655206:OWU655211 PGQ655206:PGQ655211 PQM655206:PQM655211 QAI655206:QAI655211 QKE655206:QKE655211 QUA655206:QUA655211 RDW655206:RDW655211 RNS655206:RNS655211 RXO655206:RXO655211 SHK655206:SHK655211 SRG655206:SRG655211 TBC655206:TBC655211 TKY655206:TKY655211 TUU655206:TUU655211 UEQ655206:UEQ655211 UOM655206:UOM655211 UYI655206:UYI655211 VIE655206:VIE655211 VSA655206:VSA655211 WBW655206:WBW655211 WLS655206:WLS655211 WVO655206:WVO655211 F720742:F720747 JC720742:JC720747 SY720742:SY720747 ACU720742:ACU720747 AMQ720742:AMQ720747 AWM720742:AWM720747 BGI720742:BGI720747 BQE720742:BQE720747 CAA720742:CAA720747 CJW720742:CJW720747 CTS720742:CTS720747 DDO720742:DDO720747 DNK720742:DNK720747 DXG720742:DXG720747 EHC720742:EHC720747 EQY720742:EQY720747 FAU720742:FAU720747 FKQ720742:FKQ720747 FUM720742:FUM720747 GEI720742:GEI720747 GOE720742:GOE720747 GYA720742:GYA720747 HHW720742:HHW720747 HRS720742:HRS720747 IBO720742:IBO720747 ILK720742:ILK720747 IVG720742:IVG720747 JFC720742:JFC720747 JOY720742:JOY720747 JYU720742:JYU720747 KIQ720742:KIQ720747 KSM720742:KSM720747 LCI720742:LCI720747 LME720742:LME720747 LWA720742:LWA720747 MFW720742:MFW720747 MPS720742:MPS720747 MZO720742:MZO720747 NJK720742:NJK720747 NTG720742:NTG720747 ODC720742:ODC720747 OMY720742:OMY720747 OWU720742:OWU720747 PGQ720742:PGQ720747 PQM720742:PQM720747 QAI720742:QAI720747 QKE720742:QKE720747 QUA720742:QUA720747 RDW720742:RDW720747 RNS720742:RNS720747 RXO720742:RXO720747 SHK720742:SHK720747 SRG720742:SRG720747 TBC720742:TBC720747 TKY720742:TKY720747 TUU720742:TUU720747 UEQ720742:UEQ720747 UOM720742:UOM720747 UYI720742:UYI720747 VIE720742:VIE720747 VSA720742:VSA720747 WBW720742:WBW720747 WLS720742:WLS720747 WVO720742:WVO720747 F786278:F786283 JC786278:JC786283 SY786278:SY786283 ACU786278:ACU786283 AMQ786278:AMQ786283 AWM786278:AWM786283 BGI786278:BGI786283 BQE786278:BQE786283 CAA786278:CAA786283 CJW786278:CJW786283 CTS786278:CTS786283 DDO786278:DDO786283 DNK786278:DNK786283 DXG786278:DXG786283 EHC786278:EHC786283 EQY786278:EQY786283 FAU786278:FAU786283 FKQ786278:FKQ786283 FUM786278:FUM786283 GEI786278:GEI786283 GOE786278:GOE786283 GYA786278:GYA786283 HHW786278:HHW786283 HRS786278:HRS786283 IBO786278:IBO786283 ILK786278:ILK786283 IVG786278:IVG786283 JFC786278:JFC786283 JOY786278:JOY786283 JYU786278:JYU786283 KIQ786278:KIQ786283 KSM786278:KSM786283 LCI786278:LCI786283 LME786278:LME786283 LWA786278:LWA786283 MFW786278:MFW786283 MPS786278:MPS786283 MZO786278:MZO786283 NJK786278:NJK786283 NTG786278:NTG786283 ODC786278:ODC786283 OMY786278:OMY786283 OWU786278:OWU786283 PGQ786278:PGQ786283 PQM786278:PQM786283 QAI786278:QAI786283 QKE786278:QKE786283 QUA786278:QUA786283 RDW786278:RDW786283 RNS786278:RNS786283 RXO786278:RXO786283 SHK786278:SHK786283 SRG786278:SRG786283 TBC786278:TBC786283 TKY786278:TKY786283 TUU786278:TUU786283 UEQ786278:UEQ786283 UOM786278:UOM786283 UYI786278:UYI786283 VIE786278:VIE786283 VSA786278:VSA786283 WBW786278:WBW786283 WLS786278:WLS786283 WVO786278:WVO786283 F851814:F851819 JC851814:JC851819 SY851814:SY851819 ACU851814:ACU851819 AMQ851814:AMQ851819 AWM851814:AWM851819 BGI851814:BGI851819 BQE851814:BQE851819 CAA851814:CAA851819 CJW851814:CJW851819 CTS851814:CTS851819 DDO851814:DDO851819 DNK851814:DNK851819 DXG851814:DXG851819 EHC851814:EHC851819 EQY851814:EQY851819 FAU851814:FAU851819 FKQ851814:FKQ851819 FUM851814:FUM851819 GEI851814:GEI851819 GOE851814:GOE851819 GYA851814:GYA851819 HHW851814:HHW851819 HRS851814:HRS851819 IBO851814:IBO851819 ILK851814:ILK851819 IVG851814:IVG851819 JFC851814:JFC851819 JOY851814:JOY851819 JYU851814:JYU851819 KIQ851814:KIQ851819 KSM851814:KSM851819 LCI851814:LCI851819 LME851814:LME851819 LWA851814:LWA851819 MFW851814:MFW851819 MPS851814:MPS851819 MZO851814:MZO851819 NJK851814:NJK851819 NTG851814:NTG851819 ODC851814:ODC851819 OMY851814:OMY851819 OWU851814:OWU851819 PGQ851814:PGQ851819 PQM851814:PQM851819 QAI851814:QAI851819 QKE851814:QKE851819 QUA851814:QUA851819 RDW851814:RDW851819 RNS851814:RNS851819 RXO851814:RXO851819 SHK851814:SHK851819 SRG851814:SRG851819 TBC851814:TBC851819 TKY851814:TKY851819 TUU851814:TUU851819 UEQ851814:UEQ851819 UOM851814:UOM851819 UYI851814:UYI851819 VIE851814:VIE851819 VSA851814:VSA851819 WBW851814:WBW851819 WLS851814:WLS851819 WVO851814:WVO851819 F917350:F917355 JC917350:JC917355 SY917350:SY917355 ACU917350:ACU917355 AMQ917350:AMQ917355 AWM917350:AWM917355 BGI917350:BGI917355 BQE917350:BQE917355 CAA917350:CAA917355 CJW917350:CJW917355 CTS917350:CTS917355 DDO917350:DDO917355 DNK917350:DNK917355 DXG917350:DXG917355 EHC917350:EHC917355 EQY917350:EQY917355 FAU917350:FAU917355 FKQ917350:FKQ917355 FUM917350:FUM917355 GEI917350:GEI917355 GOE917350:GOE917355 GYA917350:GYA917355 HHW917350:HHW917355 HRS917350:HRS917355 IBO917350:IBO917355 ILK917350:ILK917355 IVG917350:IVG917355 JFC917350:JFC917355 JOY917350:JOY917355 JYU917350:JYU917355 KIQ917350:KIQ917355 KSM917350:KSM917355 LCI917350:LCI917355 LME917350:LME917355 LWA917350:LWA917355 MFW917350:MFW917355 MPS917350:MPS917355 MZO917350:MZO917355 NJK917350:NJK917355 NTG917350:NTG917355 ODC917350:ODC917355 OMY917350:OMY917355 OWU917350:OWU917355 PGQ917350:PGQ917355 PQM917350:PQM917355 QAI917350:QAI917355 QKE917350:QKE917355 QUA917350:QUA917355 RDW917350:RDW917355 RNS917350:RNS917355 RXO917350:RXO917355 SHK917350:SHK917355 SRG917350:SRG917355 TBC917350:TBC917355 TKY917350:TKY917355 TUU917350:TUU917355 UEQ917350:UEQ917355 UOM917350:UOM917355 UYI917350:UYI917355 VIE917350:VIE917355 VSA917350:VSA917355 WBW917350:WBW917355 WLS917350:WLS917355 WVO917350:WVO917355 F982886:F982891 JC982886:JC982891 SY982886:SY982891 ACU982886:ACU982891 AMQ982886:AMQ982891 AWM982886:AWM982891 BGI982886:BGI982891 BQE982886:BQE982891 CAA982886:CAA982891 CJW982886:CJW982891 CTS982886:CTS982891 DDO982886:DDO982891 DNK982886:DNK982891 DXG982886:DXG982891 EHC982886:EHC982891 EQY982886:EQY982891 FAU982886:FAU982891 FKQ982886:FKQ982891 FUM982886:FUM982891 GEI982886:GEI982891 GOE982886:GOE982891 GYA982886:GYA982891 HHW982886:HHW982891 HRS982886:HRS982891 IBO982886:IBO982891 ILK982886:ILK982891 IVG982886:IVG982891 JFC982886:JFC982891 JOY982886:JOY982891 JYU982886:JYU982891 KIQ982886:KIQ982891 KSM982886:KSM982891 LCI982886:LCI982891 LME982886:LME982891 LWA982886:LWA982891 MFW982886:MFW982891 MPS982886:MPS982891 MZO982886:MZO982891 NJK982886:NJK982891 NTG982886:NTG982891 ODC982886:ODC982891 OMY982886:OMY982891 OWU982886:OWU982891 PGQ982886:PGQ982891 PQM982886:PQM982891 QAI982886:QAI982891 QKE982886:QKE982891 QUA982886:QUA982891 RDW982886:RDW982891 RNS982886:RNS982891 RXO982886:RXO982891 SHK982886:SHK982891 SRG982886:SRG982891 TBC982886:TBC982891 TKY982886:TKY982891 TUU982886:TUU982891 UEQ982886:UEQ982891 UOM982886:UOM982891 UYI982886:UYI982891 VIE982886:VIE982891 VSA982886:VSA982891 WBW982886:WBW982891 WLS982886:WLS982891 WVO982886:WVO982891 AE65393 JN65393 TJ65393 ADF65393 ANB65393 AWX65393 BGT65393 BQP65393 CAL65393 CKH65393 CUD65393 DDZ65393 DNV65393 DXR65393 EHN65393 ERJ65393 FBF65393 FLB65393 FUX65393 GET65393 GOP65393 GYL65393 HIH65393 HSD65393 IBZ65393 ILV65393 IVR65393 JFN65393 JPJ65393 JZF65393 KJB65393 KSX65393 LCT65393 LMP65393 LWL65393 MGH65393 MQD65393 MZZ65393 NJV65393 NTR65393 ODN65393 ONJ65393 OXF65393 PHB65393 PQX65393 QAT65393 QKP65393 QUL65393 REH65393 ROD65393 RXZ65393 SHV65393 SRR65393 TBN65393 TLJ65393 TVF65393 UFB65393 UOX65393 UYT65393 VIP65393 VSL65393 WCH65393 WMD65393 WVZ65393 AE130929 JN130929 TJ130929 ADF130929 ANB130929 AWX130929 BGT130929 BQP130929 CAL130929 CKH130929 CUD130929 DDZ130929 DNV130929 DXR130929 EHN130929 ERJ130929 FBF130929 FLB130929 FUX130929 GET130929 GOP130929 GYL130929 HIH130929 HSD130929 IBZ130929 ILV130929 IVR130929 JFN130929 JPJ130929 JZF130929 KJB130929 KSX130929 LCT130929 LMP130929 LWL130929 MGH130929 MQD130929 MZZ130929 NJV130929 NTR130929 ODN130929 ONJ130929 OXF130929 PHB130929 PQX130929 QAT130929 QKP130929 QUL130929 REH130929 ROD130929 RXZ130929 SHV130929 SRR130929 TBN130929 TLJ130929 TVF130929 UFB130929 UOX130929 UYT130929 VIP130929 VSL130929 WCH130929 WMD130929 WVZ130929 AE196465 JN196465 TJ196465 ADF196465 ANB196465 AWX196465 BGT196465 BQP196465 CAL196465 CKH196465 CUD196465 DDZ196465 DNV196465 DXR196465 EHN196465 ERJ196465 FBF196465 FLB196465 FUX196465 GET196465 GOP196465 GYL196465 HIH196465 HSD196465 IBZ196465 ILV196465 IVR196465 JFN196465 JPJ196465 JZF196465 KJB196465 KSX196465 LCT196465 LMP196465 LWL196465 MGH196465 MQD196465 MZZ196465 NJV196465 NTR196465 ODN196465 ONJ196465 OXF196465 PHB196465 PQX196465 QAT196465 QKP196465 QUL196465 REH196465 ROD196465 RXZ196465 SHV196465 SRR196465 TBN196465 TLJ196465 TVF196465 UFB196465 UOX196465 UYT196465 VIP196465 VSL196465 WCH196465 WMD196465 WVZ196465 AE262001 JN262001 TJ262001 ADF262001 ANB262001 AWX262001 BGT262001 BQP262001 CAL262001 CKH262001 CUD262001 DDZ262001 DNV262001 DXR262001 EHN262001 ERJ262001 FBF262001 FLB262001 FUX262001 GET262001 GOP262001 GYL262001 HIH262001 HSD262001 IBZ262001 ILV262001 IVR262001 JFN262001 JPJ262001 JZF262001 KJB262001 KSX262001 LCT262001 LMP262001 LWL262001 MGH262001 MQD262001 MZZ262001 NJV262001 NTR262001 ODN262001 ONJ262001 OXF262001 PHB262001 PQX262001 QAT262001 QKP262001 QUL262001 REH262001 ROD262001 RXZ262001 SHV262001 SRR262001 TBN262001 TLJ262001 TVF262001 UFB262001 UOX262001 UYT262001 VIP262001 VSL262001 WCH262001 WMD262001 WVZ262001 AE327537 JN327537 TJ327537 ADF327537 ANB327537 AWX327537 BGT327537 BQP327537 CAL327537 CKH327537 CUD327537 DDZ327537 DNV327537 DXR327537 EHN327537 ERJ327537 FBF327537 FLB327537 FUX327537 GET327537 GOP327537 GYL327537 HIH327537 HSD327537 IBZ327537 ILV327537 IVR327537 JFN327537 JPJ327537 JZF327537 KJB327537 KSX327537 LCT327537 LMP327537 LWL327537 MGH327537 MQD327537 MZZ327537 NJV327537 NTR327537 ODN327537 ONJ327537 OXF327537 PHB327537 PQX327537 QAT327537 QKP327537 QUL327537 REH327537 ROD327537 RXZ327537 SHV327537 SRR327537 TBN327537 TLJ327537 TVF327537 UFB327537 UOX327537 UYT327537 VIP327537 VSL327537 WCH327537 WMD327537 WVZ327537 AE393073 JN393073 TJ393073 ADF393073 ANB393073 AWX393073 BGT393073 BQP393073 CAL393073 CKH393073 CUD393073 DDZ393073 DNV393073 DXR393073 EHN393073 ERJ393073 FBF393073 FLB393073 FUX393073 GET393073 GOP393073 GYL393073 HIH393073 HSD393073 IBZ393073 ILV393073 IVR393073 JFN393073 JPJ393073 JZF393073 KJB393073 KSX393073 LCT393073 LMP393073 LWL393073 MGH393073 MQD393073 MZZ393073 NJV393073 NTR393073 ODN393073 ONJ393073 OXF393073 PHB393073 PQX393073 QAT393073 QKP393073 QUL393073 REH393073 ROD393073 RXZ393073 SHV393073 SRR393073 TBN393073 TLJ393073 TVF393073 UFB393073 UOX393073 UYT393073 VIP393073 VSL393073 WCH393073 WMD393073 WVZ393073 AE458609 JN458609 TJ458609 ADF458609 ANB458609 AWX458609 BGT458609 BQP458609 CAL458609 CKH458609 CUD458609 DDZ458609 DNV458609 DXR458609 EHN458609 ERJ458609 FBF458609 FLB458609 FUX458609 GET458609 GOP458609 GYL458609 HIH458609 HSD458609 IBZ458609 ILV458609 IVR458609 JFN458609 JPJ458609 JZF458609 KJB458609 KSX458609 LCT458609 LMP458609 LWL458609 MGH458609 MQD458609 MZZ458609 NJV458609 NTR458609 ODN458609 ONJ458609 OXF458609 PHB458609 PQX458609 QAT458609 QKP458609 QUL458609 REH458609 ROD458609 RXZ458609 SHV458609 SRR458609 TBN458609 TLJ458609 TVF458609 UFB458609 UOX458609 UYT458609 VIP458609 VSL458609 WCH458609 WMD458609 WVZ458609 AE524145 JN524145 TJ524145 ADF524145 ANB524145 AWX524145 BGT524145 BQP524145 CAL524145 CKH524145 CUD524145 DDZ524145 DNV524145 DXR524145 EHN524145 ERJ524145 FBF524145 FLB524145 FUX524145 GET524145 GOP524145 GYL524145 HIH524145 HSD524145 IBZ524145 ILV524145 IVR524145 JFN524145 JPJ524145 JZF524145 KJB524145 KSX524145 LCT524145 LMP524145 LWL524145 MGH524145 MQD524145 MZZ524145 NJV524145 NTR524145 ODN524145 ONJ524145 OXF524145 PHB524145 PQX524145 QAT524145 QKP524145 QUL524145 REH524145 ROD524145 RXZ524145 SHV524145 SRR524145 TBN524145 TLJ524145 TVF524145 UFB524145 UOX524145 UYT524145 VIP524145 VSL524145 WCH524145 WMD524145 WVZ524145 AE589681 JN589681 TJ589681 ADF589681 ANB589681 AWX589681 BGT589681 BQP589681 CAL589681 CKH589681 CUD589681 DDZ589681 DNV589681 DXR589681 EHN589681 ERJ589681 FBF589681 FLB589681 FUX589681 GET589681 GOP589681 GYL589681 HIH589681 HSD589681 IBZ589681 ILV589681 IVR589681 JFN589681 JPJ589681 JZF589681 KJB589681 KSX589681 LCT589681 LMP589681 LWL589681 MGH589681 MQD589681 MZZ589681 NJV589681 NTR589681 ODN589681 ONJ589681 OXF589681 PHB589681 PQX589681 QAT589681 QKP589681 QUL589681 REH589681 ROD589681 RXZ589681 SHV589681 SRR589681 TBN589681 TLJ589681 TVF589681 UFB589681 UOX589681 UYT589681 VIP589681 VSL589681 WCH589681 WMD589681 WVZ589681 AE655217 JN655217 TJ655217 ADF655217 ANB655217 AWX655217 BGT655217 BQP655217 CAL655217 CKH655217 CUD655217 DDZ655217 DNV655217 DXR655217 EHN655217 ERJ655217 FBF655217 FLB655217 FUX655217 GET655217 GOP655217 GYL655217 HIH655217 HSD655217 IBZ655217 ILV655217 IVR655217 JFN655217 JPJ655217 JZF655217 KJB655217 KSX655217 LCT655217 LMP655217 LWL655217 MGH655217 MQD655217 MZZ655217 NJV655217 NTR655217 ODN655217 ONJ655217 OXF655217 PHB655217 PQX655217 QAT655217 QKP655217 QUL655217 REH655217 ROD655217 RXZ655217 SHV655217 SRR655217 TBN655217 TLJ655217 TVF655217 UFB655217 UOX655217 UYT655217 VIP655217 VSL655217 WCH655217 WMD655217 WVZ655217 AE720753 JN720753 TJ720753 ADF720753 ANB720753 AWX720753 BGT720753 BQP720753 CAL720753 CKH720753 CUD720753 DDZ720753 DNV720753 DXR720753 EHN720753 ERJ720753 FBF720753 FLB720753 FUX720753 GET720753 GOP720753 GYL720753 HIH720753 HSD720753 IBZ720753 ILV720753 IVR720753 JFN720753 JPJ720753 JZF720753 KJB720753 KSX720753 LCT720753 LMP720753 LWL720753 MGH720753 MQD720753 MZZ720753 NJV720753 NTR720753 ODN720753 ONJ720753 OXF720753 PHB720753 PQX720753 QAT720753 QKP720753 QUL720753 REH720753 ROD720753 RXZ720753 SHV720753 SRR720753 TBN720753 TLJ720753 TVF720753 UFB720753 UOX720753 UYT720753 VIP720753 VSL720753 WCH720753 WMD720753 WVZ720753 AE786289 JN786289 TJ786289 ADF786289 ANB786289 AWX786289 BGT786289 BQP786289 CAL786289 CKH786289 CUD786289 DDZ786289 DNV786289 DXR786289 EHN786289 ERJ786289 FBF786289 FLB786289 FUX786289 GET786289 GOP786289 GYL786289 HIH786289 HSD786289 IBZ786289 ILV786289 IVR786289 JFN786289 JPJ786289 JZF786289 KJB786289 KSX786289 LCT786289 LMP786289 LWL786289 MGH786289 MQD786289 MZZ786289 NJV786289 NTR786289 ODN786289 ONJ786289 OXF786289 PHB786289 PQX786289 QAT786289 QKP786289 QUL786289 REH786289 ROD786289 RXZ786289 SHV786289 SRR786289 TBN786289 TLJ786289 TVF786289 UFB786289 UOX786289 UYT786289 VIP786289 VSL786289 WCH786289 WMD786289 WVZ786289 AE851825 JN851825 TJ851825 ADF851825 ANB851825 AWX851825 BGT851825 BQP851825 CAL851825 CKH851825 CUD851825 DDZ851825 DNV851825 DXR851825 EHN851825 ERJ851825 FBF851825 FLB851825 FUX851825 GET851825 GOP851825 GYL851825 HIH851825 HSD851825 IBZ851825 ILV851825 IVR851825 JFN851825 JPJ851825 JZF851825 KJB851825 KSX851825 LCT851825 LMP851825 LWL851825 MGH851825 MQD851825 MZZ851825 NJV851825 NTR851825 ODN851825 ONJ851825 OXF851825 PHB851825 PQX851825 QAT851825 QKP851825 QUL851825 REH851825 ROD851825 RXZ851825 SHV851825 SRR851825 TBN851825 TLJ851825 TVF851825 UFB851825 UOX851825 UYT851825 VIP851825 VSL851825 WCH851825 WMD851825 WVZ851825 AE917361 JN917361 TJ917361 ADF917361 ANB917361 AWX917361 BGT917361 BQP917361 CAL917361 CKH917361 CUD917361 DDZ917361 DNV917361 DXR917361 EHN917361 ERJ917361 FBF917361 FLB917361 FUX917361 GET917361 GOP917361 GYL917361 HIH917361 HSD917361 IBZ917361 ILV917361 IVR917361 JFN917361 JPJ917361 JZF917361 KJB917361 KSX917361 LCT917361 LMP917361 LWL917361 MGH917361 MQD917361 MZZ917361 NJV917361 NTR917361 ODN917361 ONJ917361 OXF917361 PHB917361 PQX917361 QAT917361 QKP917361 QUL917361 REH917361 ROD917361 RXZ917361 SHV917361 SRR917361 TBN917361 TLJ917361 TVF917361 UFB917361 UOX917361 UYT917361 VIP917361 VSL917361 WCH917361 WMD917361 WVZ917361 AE982897 JN982897 TJ982897 ADF982897 ANB982897 AWX982897 BGT982897 BQP982897 CAL982897 CKH982897 CUD982897 DDZ982897 DNV982897 DXR982897 EHN982897 ERJ982897 FBF982897 FLB982897 FUX982897 GET982897 GOP982897 GYL982897 HIH982897 HSD982897 IBZ982897 ILV982897 IVR982897 JFN982897 JPJ982897 JZF982897 KJB982897 KSX982897 LCT982897 LMP982897 LWL982897 MGH982897 MQD982897 MZZ982897 NJV982897 NTR982897 ODN982897 ONJ982897 OXF982897 PHB982897 PQX982897 QAT982897 QKP982897 QUL982897 REH982897 ROD982897 RXZ982897 SHV982897 SRR982897 TBN982897 TLJ982897 TVF982897 UFB982897 UOX982897 UYT982897 VIP982897 VSL982897 WCH982897 WMD982897 WVZ982897 F65393 JC65393 SY65393 ACU65393 AMQ65393 AWM65393 BGI65393 BQE65393 CAA65393 CJW65393 CTS65393 DDO65393 DNK65393 DXG65393 EHC65393 EQY65393 FAU65393 FKQ65393 FUM65393 GEI65393 GOE65393 GYA65393 HHW65393 HRS65393 IBO65393 ILK65393 IVG65393 JFC65393 JOY65393 JYU65393 KIQ65393 KSM65393 LCI65393 LME65393 LWA65393 MFW65393 MPS65393 MZO65393 NJK65393 NTG65393 ODC65393 OMY65393 OWU65393 PGQ65393 PQM65393 QAI65393 QKE65393 QUA65393 RDW65393 RNS65393 RXO65393 SHK65393 SRG65393 TBC65393 TKY65393 TUU65393 UEQ65393 UOM65393 UYI65393 VIE65393 VSA65393 WBW65393 WLS65393 WVO65393 F130929 JC130929 SY130929 ACU130929 AMQ130929 AWM130929 BGI130929 BQE130929 CAA130929 CJW130929 CTS130929 DDO130929 DNK130929 DXG130929 EHC130929 EQY130929 FAU130929 FKQ130929 FUM130929 GEI130929 GOE130929 GYA130929 HHW130929 HRS130929 IBO130929 ILK130929 IVG130929 JFC130929 JOY130929 JYU130929 KIQ130929 KSM130929 LCI130929 LME130929 LWA130929 MFW130929 MPS130929 MZO130929 NJK130929 NTG130929 ODC130929 OMY130929 OWU130929 PGQ130929 PQM130929 QAI130929 QKE130929 QUA130929 RDW130929 RNS130929 RXO130929 SHK130929 SRG130929 TBC130929 TKY130929 TUU130929 UEQ130929 UOM130929 UYI130929 VIE130929 VSA130929 WBW130929 WLS130929 WVO130929 F196465 JC196465 SY196465 ACU196465 AMQ196465 AWM196465 BGI196465 BQE196465 CAA196465 CJW196465 CTS196465 DDO196465 DNK196465 DXG196465 EHC196465 EQY196465 FAU196465 FKQ196465 FUM196465 GEI196465 GOE196465 GYA196465 HHW196465 HRS196465 IBO196465 ILK196465 IVG196465 JFC196465 JOY196465 JYU196465 KIQ196465 KSM196465 LCI196465 LME196465 LWA196465 MFW196465 MPS196465 MZO196465 NJK196465 NTG196465 ODC196465 OMY196465 OWU196465 PGQ196465 PQM196465 QAI196465 QKE196465 QUA196465 RDW196465 RNS196465 RXO196465 SHK196465 SRG196465 TBC196465 TKY196465 TUU196465 UEQ196465 UOM196465 UYI196465 VIE196465 VSA196465 WBW196465 WLS196465 WVO196465 F262001 JC262001 SY262001 ACU262001 AMQ262001 AWM262001 BGI262001 BQE262001 CAA262001 CJW262001 CTS262001 DDO262001 DNK262001 DXG262001 EHC262001 EQY262001 FAU262001 FKQ262001 FUM262001 GEI262001 GOE262001 GYA262001 HHW262001 HRS262001 IBO262001 ILK262001 IVG262001 JFC262001 JOY262001 JYU262001 KIQ262001 KSM262001 LCI262001 LME262001 LWA262001 MFW262001 MPS262001 MZO262001 NJK262001 NTG262001 ODC262001 OMY262001 OWU262001 PGQ262001 PQM262001 QAI262001 QKE262001 QUA262001 RDW262001 RNS262001 RXO262001 SHK262001 SRG262001 TBC262001 TKY262001 TUU262001 UEQ262001 UOM262001 UYI262001 VIE262001 VSA262001 WBW262001 WLS262001 WVO262001 F327537 JC327537 SY327537 ACU327537 AMQ327537 AWM327537 BGI327537 BQE327537 CAA327537 CJW327537 CTS327537 DDO327537 DNK327537 DXG327537 EHC327537 EQY327537 FAU327537 FKQ327537 FUM327537 GEI327537 GOE327537 GYA327537 HHW327537 HRS327537 IBO327537 ILK327537 IVG327537 JFC327537 JOY327537 JYU327537 KIQ327537 KSM327537 LCI327537 LME327537 LWA327537 MFW327537 MPS327537 MZO327537 NJK327537 NTG327537 ODC327537 OMY327537 OWU327537 PGQ327537 PQM327537 QAI327537 QKE327537 QUA327537 RDW327537 RNS327537 RXO327537 SHK327537 SRG327537 TBC327537 TKY327537 TUU327537 UEQ327537 UOM327537 UYI327537 VIE327537 VSA327537 WBW327537 WLS327537 WVO327537 F393073 JC393073 SY393073 ACU393073 AMQ393073 AWM393073 BGI393073 BQE393073 CAA393073 CJW393073 CTS393073 DDO393073 DNK393073 DXG393073 EHC393073 EQY393073 FAU393073 FKQ393073 FUM393073 GEI393073 GOE393073 GYA393073 HHW393073 HRS393073 IBO393073 ILK393073 IVG393073 JFC393073 JOY393073 JYU393073 KIQ393073 KSM393073 LCI393073 LME393073 LWA393073 MFW393073 MPS393073 MZO393073 NJK393073 NTG393073 ODC393073 OMY393073 OWU393073 PGQ393073 PQM393073 QAI393073 QKE393073 QUA393073 RDW393073 RNS393073 RXO393073 SHK393073 SRG393073 TBC393073 TKY393073 TUU393073 UEQ393073 UOM393073 UYI393073 VIE393073 VSA393073 WBW393073 WLS393073 WVO393073 F458609 JC458609 SY458609 ACU458609 AMQ458609 AWM458609 BGI458609 BQE458609 CAA458609 CJW458609 CTS458609 DDO458609 DNK458609 DXG458609 EHC458609 EQY458609 FAU458609 FKQ458609 FUM458609 GEI458609 GOE458609 GYA458609 HHW458609 HRS458609 IBO458609 ILK458609 IVG458609 JFC458609 JOY458609 JYU458609 KIQ458609 KSM458609 LCI458609 LME458609 LWA458609 MFW458609 MPS458609 MZO458609 NJK458609 NTG458609 ODC458609 OMY458609 OWU458609 PGQ458609 PQM458609 QAI458609 QKE458609 QUA458609 RDW458609 RNS458609 RXO458609 SHK458609 SRG458609 TBC458609 TKY458609 TUU458609 UEQ458609 UOM458609 UYI458609 VIE458609 VSA458609 WBW458609 WLS458609 WVO458609 F524145 JC524145 SY524145 ACU524145 AMQ524145 AWM524145 BGI524145 BQE524145 CAA524145 CJW524145 CTS524145 DDO524145 DNK524145 DXG524145 EHC524145 EQY524145 FAU524145 FKQ524145 FUM524145 GEI524145 GOE524145 GYA524145 HHW524145 HRS524145 IBO524145 ILK524145 IVG524145 JFC524145 JOY524145 JYU524145 KIQ524145 KSM524145 LCI524145 LME524145 LWA524145 MFW524145 MPS524145 MZO524145 NJK524145 NTG524145 ODC524145 OMY524145 OWU524145 PGQ524145 PQM524145 QAI524145 QKE524145 QUA524145 RDW524145 RNS524145 RXO524145 SHK524145 SRG524145 TBC524145 TKY524145 TUU524145 UEQ524145 UOM524145 UYI524145 VIE524145 VSA524145 WBW524145 WLS524145 WVO524145 F589681 JC589681 SY589681 ACU589681 AMQ589681 AWM589681 BGI589681 BQE589681 CAA589681 CJW589681 CTS589681 DDO589681 DNK589681 DXG589681 EHC589681 EQY589681 FAU589681 FKQ589681 FUM589681 GEI589681 GOE589681 GYA589681 HHW589681 HRS589681 IBO589681 ILK589681 IVG589681 JFC589681 JOY589681 JYU589681 KIQ589681 KSM589681 LCI589681 LME589681 LWA589681 MFW589681 MPS589681 MZO589681 NJK589681 NTG589681 ODC589681 OMY589681 OWU589681 PGQ589681 PQM589681 QAI589681 QKE589681 QUA589681 RDW589681 RNS589681 RXO589681 SHK589681 SRG589681 TBC589681 TKY589681 TUU589681 UEQ589681 UOM589681 UYI589681 VIE589681 VSA589681 WBW589681 WLS589681 WVO589681 F655217 JC655217 SY655217 ACU655217 AMQ655217 AWM655217 BGI655217 BQE655217 CAA655217 CJW655217 CTS655217 DDO655217 DNK655217 DXG655217 EHC655217 EQY655217 FAU655217 FKQ655217 FUM655217 GEI655217 GOE655217 GYA655217 HHW655217 HRS655217 IBO655217 ILK655217 IVG655217 JFC655217 JOY655217 JYU655217 KIQ655217 KSM655217 LCI655217 LME655217 LWA655217 MFW655217 MPS655217 MZO655217 NJK655217 NTG655217 ODC655217 OMY655217 OWU655217 PGQ655217 PQM655217 QAI655217 QKE655217 QUA655217 RDW655217 RNS655217 RXO655217 SHK655217 SRG655217 TBC655217 TKY655217 TUU655217 UEQ655217 UOM655217 UYI655217 VIE655217 VSA655217 WBW655217 WLS655217 WVO655217 F720753 JC720753 SY720753 ACU720753 AMQ720753 AWM720753 BGI720753 BQE720753 CAA720753 CJW720753 CTS720753 DDO720753 DNK720753 DXG720753 EHC720753 EQY720753 FAU720753 FKQ720753 FUM720753 GEI720753 GOE720753 GYA720753 HHW720753 HRS720753 IBO720753 ILK720753 IVG720753 JFC720753 JOY720753 JYU720753 KIQ720753 KSM720753 LCI720753 LME720753 LWA720753 MFW720753 MPS720753 MZO720753 NJK720753 NTG720753 ODC720753 OMY720753 OWU720753 PGQ720753 PQM720753 QAI720753 QKE720753 QUA720753 RDW720753 RNS720753 RXO720753 SHK720753 SRG720753 TBC720753 TKY720753 TUU720753 UEQ720753 UOM720753 UYI720753 VIE720753 VSA720753 WBW720753 WLS720753 WVO720753 F786289 JC786289 SY786289 ACU786289 AMQ786289 AWM786289 BGI786289 BQE786289 CAA786289 CJW786289 CTS786289 DDO786289 DNK786289 DXG786289 EHC786289 EQY786289 FAU786289 FKQ786289 FUM786289 GEI786289 GOE786289 GYA786289 HHW786289 HRS786289 IBO786289 ILK786289 IVG786289 JFC786289 JOY786289 JYU786289 KIQ786289 KSM786289 LCI786289 LME786289 LWA786289 MFW786289 MPS786289 MZO786289 NJK786289 NTG786289 ODC786289 OMY786289 OWU786289 PGQ786289 PQM786289 QAI786289 QKE786289 QUA786289 RDW786289 RNS786289 RXO786289 SHK786289 SRG786289 TBC786289 TKY786289 TUU786289 UEQ786289 UOM786289 UYI786289 VIE786289 VSA786289 WBW786289 WLS786289 WVO786289 F851825 JC851825 SY851825 ACU851825 AMQ851825 AWM851825 BGI851825 BQE851825 CAA851825 CJW851825 CTS851825 DDO851825 DNK851825 DXG851825 EHC851825 EQY851825 FAU851825 FKQ851825 FUM851825 GEI851825 GOE851825 GYA851825 HHW851825 HRS851825 IBO851825 ILK851825 IVG851825 JFC851825 JOY851825 JYU851825 KIQ851825 KSM851825 LCI851825 LME851825 LWA851825 MFW851825 MPS851825 MZO851825 NJK851825 NTG851825 ODC851825 OMY851825 OWU851825 PGQ851825 PQM851825 QAI851825 QKE851825 QUA851825 RDW851825 RNS851825 RXO851825 SHK851825 SRG851825 TBC851825 TKY851825 TUU851825 UEQ851825 UOM851825 UYI851825 VIE851825 VSA851825 WBW851825 WLS851825 WVO851825 F917361 JC917361 SY917361 ACU917361 AMQ917361 AWM917361 BGI917361 BQE917361 CAA917361 CJW917361 CTS917361 DDO917361 DNK917361 DXG917361 EHC917361 EQY917361 FAU917361 FKQ917361 FUM917361 GEI917361 GOE917361 GYA917361 HHW917361 HRS917361 IBO917361 ILK917361 IVG917361 JFC917361 JOY917361 JYU917361 KIQ917361 KSM917361 LCI917361 LME917361 LWA917361 MFW917361 MPS917361 MZO917361 NJK917361 NTG917361 ODC917361 OMY917361 OWU917361 PGQ917361 PQM917361 QAI917361 QKE917361 QUA917361 RDW917361 RNS917361 RXO917361 SHK917361 SRG917361 TBC917361 TKY917361 TUU917361 UEQ917361 UOM917361 UYI917361 VIE917361 VSA917361 WBW917361 WLS917361 WVO917361 F982897 JC982897 SY982897 ACU982897 AMQ982897 AWM982897 BGI982897 BQE982897 CAA982897 CJW982897 CTS982897 DDO982897 DNK982897 DXG982897 EHC982897 EQY982897 FAU982897 FKQ982897 FUM982897 GEI982897 GOE982897 GYA982897 HHW982897 HRS982897 IBO982897 ILK982897 IVG982897 JFC982897 JOY982897 JYU982897 KIQ982897 KSM982897 LCI982897 LME982897 LWA982897 MFW982897 MPS982897 MZO982897 NJK982897 NTG982897 ODC982897 OMY982897 OWU982897 PGQ982897 PQM982897 QAI982897 QKE982897 QUA982897 RDW982897 RNS982897 RXO982897 SHK982897 SRG982897 TBC982897 TKY982897 TUU982897 UEQ982897 UOM982897 UYI982897 VIE982897 VSA982897 WBW982897 WLS982897 WVO982897 H65393 JE65393 TA65393 ACW65393 AMS65393 AWO65393 BGK65393 BQG65393 CAC65393 CJY65393 CTU65393 DDQ65393 DNM65393 DXI65393 EHE65393 ERA65393 FAW65393 FKS65393 FUO65393 GEK65393 GOG65393 GYC65393 HHY65393 HRU65393 IBQ65393 ILM65393 IVI65393 JFE65393 JPA65393 JYW65393 KIS65393 KSO65393 LCK65393 LMG65393 LWC65393 MFY65393 MPU65393 MZQ65393 NJM65393 NTI65393 ODE65393 ONA65393 OWW65393 PGS65393 PQO65393 QAK65393 QKG65393 QUC65393 RDY65393 RNU65393 RXQ65393 SHM65393 SRI65393 TBE65393 TLA65393 TUW65393 UES65393 UOO65393 UYK65393 VIG65393 VSC65393 WBY65393 WLU65393 WVQ65393 H130929 JE130929 TA130929 ACW130929 AMS130929 AWO130929 BGK130929 BQG130929 CAC130929 CJY130929 CTU130929 DDQ130929 DNM130929 DXI130929 EHE130929 ERA130929 FAW130929 FKS130929 FUO130929 GEK130929 GOG130929 GYC130929 HHY130929 HRU130929 IBQ130929 ILM130929 IVI130929 JFE130929 JPA130929 JYW130929 KIS130929 KSO130929 LCK130929 LMG130929 LWC130929 MFY130929 MPU130929 MZQ130929 NJM130929 NTI130929 ODE130929 ONA130929 OWW130929 PGS130929 PQO130929 QAK130929 QKG130929 QUC130929 RDY130929 RNU130929 RXQ130929 SHM130929 SRI130929 TBE130929 TLA130929 TUW130929 UES130929 UOO130929 UYK130929 VIG130929 VSC130929 WBY130929 WLU130929 WVQ130929 H196465 JE196465 TA196465 ACW196465 AMS196465 AWO196465 BGK196465 BQG196465 CAC196465 CJY196465 CTU196465 DDQ196465 DNM196465 DXI196465 EHE196465 ERA196465 FAW196465 FKS196465 FUO196465 GEK196465 GOG196465 GYC196465 HHY196465 HRU196465 IBQ196465 ILM196465 IVI196465 JFE196465 JPA196465 JYW196465 KIS196465 KSO196465 LCK196465 LMG196465 LWC196465 MFY196465 MPU196465 MZQ196465 NJM196465 NTI196465 ODE196465 ONA196465 OWW196465 PGS196465 PQO196465 QAK196465 QKG196465 QUC196465 RDY196465 RNU196465 RXQ196465 SHM196465 SRI196465 TBE196465 TLA196465 TUW196465 UES196465 UOO196465 UYK196465 VIG196465 VSC196465 WBY196465 WLU196465 WVQ196465 H262001 JE262001 TA262001 ACW262001 AMS262001 AWO262001 BGK262001 BQG262001 CAC262001 CJY262001 CTU262001 DDQ262001 DNM262001 DXI262001 EHE262001 ERA262001 FAW262001 FKS262001 FUO262001 GEK262001 GOG262001 GYC262001 HHY262001 HRU262001 IBQ262001 ILM262001 IVI262001 JFE262001 JPA262001 JYW262001 KIS262001 KSO262001 LCK262001 LMG262001 LWC262001 MFY262001 MPU262001 MZQ262001 NJM262001 NTI262001 ODE262001 ONA262001 OWW262001 PGS262001 PQO262001 QAK262001 QKG262001 QUC262001 RDY262001 RNU262001 RXQ262001 SHM262001 SRI262001 TBE262001 TLA262001 TUW262001 UES262001 UOO262001 UYK262001 VIG262001 VSC262001 WBY262001 WLU262001 WVQ262001 H327537 JE327537 TA327537 ACW327537 AMS327537 AWO327537 BGK327537 BQG327537 CAC327537 CJY327537 CTU327537 DDQ327537 DNM327537 DXI327537 EHE327537 ERA327537 FAW327537 FKS327537 FUO327537 GEK327537 GOG327537 GYC327537 HHY327537 HRU327537 IBQ327537 ILM327537 IVI327537 JFE327537 JPA327537 JYW327537 KIS327537 KSO327537 LCK327537 LMG327537 LWC327537 MFY327537 MPU327537 MZQ327537 NJM327537 NTI327537 ODE327537 ONA327537 OWW327537 PGS327537 PQO327537 QAK327537 QKG327537 QUC327537 RDY327537 RNU327537 RXQ327537 SHM327537 SRI327537 TBE327537 TLA327537 TUW327537 UES327537 UOO327537 UYK327537 VIG327537 VSC327537 WBY327537 WLU327537 WVQ327537 H393073 JE393073 TA393073 ACW393073 AMS393073 AWO393073 BGK393073 BQG393073 CAC393073 CJY393073 CTU393073 DDQ393073 DNM393073 DXI393073 EHE393073 ERA393073 FAW393073 FKS393073 FUO393073 GEK393073 GOG393073 GYC393073 HHY393073 HRU393073 IBQ393073 ILM393073 IVI393073 JFE393073 JPA393073 JYW393073 KIS393073 KSO393073 LCK393073 LMG393073 LWC393073 MFY393073 MPU393073 MZQ393073 NJM393073 NTI393073 ODE393073 ONA393073 OWW393073 PGS393073 PQO393073 QAK393073 QKG393073 QUC393073 RDY393073 RNU393073 RXQ393073 SHM393073 SRI393073 TBE393073 TLA393073 TUW393073 UES393073 UOO393073 UYK393073 VIG393073 VSC393073 WBY393073 WLU393073 WVQ393073 H458609 JE458609 TA458609 ACW458609 AMS458609 AWO458609 BGK458609 BQG458609 CAC458609 CJY458609 CTU458609 DDQ458609 DNM458609 DXI458609 EHE458609 ERA458609 FAW458609 FKS458609 FUO458609 GEK458609 GOG458609 GYC458609 HHY458609 HRU458609 IBQ458609 ILM458609 IVI458609 JFE458609 JPA458609 JYW458609 KIS458609 KSO458609 LCK458609 LMG458609 LWC458609 MFY458609 MPU458609 MZQ458609 NJM458609 NTI458609 ODE458609 ONA458609 OWW458609 PGS458609 PQO458609 QAK458609 QKG458609 QUC458609 RDY458609 RNU458609 RXQ458609 SHM458609 SRI458609 TBE458609 TLA458609 TUW458609 UES458609 UOO458609 UYK458609 VIG458609 VSC458609 WBY458609 WLU458609 WVQ458609 H524145 JE524145 TA524145 ACW524145 AMS524145 AWO524145 BGK524145 BQG524145 CAC524145 CJY524145 CTU524145 DDQ524145 DNM524145 DXI524145 EHE524145 ERA524145 FAW524145 FKS524145 FUO524145 GEK524145 GOG524145 GYC524145 HHY524145 HRU524145 IBQ524145 ILM524145 IVI524145 JFE524145 JPA524145 JYW524145 KIS524145 KSO524145 LCK524145 LMG524145 LWC524145 MFY524145 MPU524145 MZQ524145 NJM524145 NTI524145 ODE524145 ONA524145 OWW524145 PGS524145 PQO524145 QAK524145 QKG524145 QUC524145 RDY524145 RNU524145 RXQ524145 SHM524145 SRI524145 TBE524145 TLA524145 TUW524145 UES524145 UOO524145 UYK524145 VIG524145 VSC524145 WBY524145 WLU524145 WVQ524145 H589681 JE589681 TA589681 ACW589681 AMS589681 AWO589681 BGK589681 BQG589681 CAC589681 CJY589681 CTU589681 DDQ589681 DNM589681 DXI589681 EHE589681 ERA589681 FAW589681 FKS589681 FUO589681 GEK589681 GOG589681 GYC589681 HHY589681 HRU589681 IBQ589681 ILM589681 IVI589681 JFE589681 JPA589681 JYW589681 KIS589681 KSO589681 LCK589681 LMG589681 LWC589681 MFY589681 MPU589681 MZQ589681 NJM589681 NTI589681 ODE589681 ONA589681 OWW589681 PGS589681 PQO589681 QAK589681 QKG589681 QUC589681 RDY589681 RNU589681 RXQ589681 SHM589681 SRI589681 TBE589681 TLA589681 TUW589681 UES589681 UOO589681 UYK589681 VIG589681 VSC589681 WBY589681 WLU589681 WVQ589681 H655217 JE655217 TA655217 ACW655217 AMS655217 AWO655217 BGK655217 BQG655217 CAC655217 CJY655217 CTU655217 DDQ655217 DNM655217 DXI655217 EHE655217 ERA655217 FAW655217 FKS655217 FUO655217 GEK655217 GOG655217 GYC655217 HHY655217 HRU655217 IBQ655217 ILM655217 IVI655217 JFE655217 JPA655217 JYW655217 KIS655217 KSO655217 LCK655217 LMG655217 LWC655217 MFY655217 MPU655217 MZQ655217 NJM655217 NTI655217 ODE655217 ONA655217 OWW655217 PGS655217 PQO655217 QAK655217 QKG655217 QUC655217 RDY655217 RNU655217 RXQ655217 SHM655217 SRI655217 TBE655217 TLA655217 TUW655217 UES655217 UOO655217 UYK655217 VIG655217 VSC655217 WBY655217 WLU655217 WVQ655217 H720753 JE720753 TA720753 ACW720753 AMS720753 AWO720753 BGK720753 BQG720753 CAC720753 CJY720753 CTU720753 DDQ720753 DNM720753 DXI720753 EHE720753 ERA720753 FAW720753 FKS720753 FUO720753 GEK720753 GOG720753 GYC720753 HHY720753 HRU720753 IBQ720753 ILM720753 IVI720753 JFE720753 JPA720753 JYW720753 KIS720753 KSO720753 LCK720753 LMG720753 LWC720753 MFY720753 MPU720753 MZQ720753 NJM720753 NTI720753 ODE720753 ONA720753 OWW720753 PGS720753 PQO720753 QAK720753 QKG720753 QUC720753 RDY720753 RNU720753 RXQ720753 SHM720753 SRI720753 TBE720753 TLA720753 TUW720753 UES720753 UOO720753 UYK720753 VIG720753 VSC720753 WBY720753 WLU720753 WVQ720753 H786289 JE786289 TA786289 ACW786289 AMS786289 AWO786289 BGK786289 BQG786289 CAC786289 CJY786289 CTU786289 DDQ786289 DNM786289 DXI786289 EHE786289 ERA786289 FAW786289 FKS786289 FUO786289 GEK786289 GOG786289 GYC786289 HHY786289 HRU786289 IBQ786289 ILM786289 IVI786289 JFE786289 JPA786289 JYW786289 KIS786289 KSO786289 LCK786289 LMG786289 LWC786289 MFY786289 MPU786289 MZQ786289 NJM786289 NTI786289 ODE786289 ONA786289 OWW786289 PGS786289 PQO786289 QAK786289 QKG786289 QUC786289 RDY786289 RNU786289 RXQ786289 SHM786289 SRI786289 TBE786289 TLA786289 TUW786289 UES786289 UOO786289 UYK786289 VIG786289 VSC786289 WBY786289 WLU786289 WVQ786289 H851825 JE851825 TA851825 ACW851825 AMS851825 AWO851825 BGK851825 BQG851825 CAC851825 CJY851825 CTU851825 DDQ851825 DNM851825 DXI851825 EHE851825 ERA851825 FAW851825 FKS851825 FUO851825 GEK851825 GOG851825 GYC851825 HHY851825 HRU851825 IBQ851825 ILM851825 IVI851825 JFE851825 JPA851825 JYW851825 KIS851825 KSO851825 LCK851825 LMG851825 LWC851825 MFY851825 MPU851825 MZQ851825 NJM851825 NTI851825 ODE851825 ONA851825 OWW851825 PGS851825 PQO851825 QAK851825 QKG851825 QUC851825 RDY851825 RNU851825 RXQ851825 SHM851825 SRI851825 TBE851825 TLA851825 TUW851825 UES851825 UOO851825 UYK851825 VIG851825 VSC851825 WBY851825 WLU851825 WVQ851825 H917361 JE917361 TA917361 ACW917361 AMS917361 AWO917361 BGK917361 BQG917361 CAC917361 CJY917361 CTU917361 DDQ917361 DNM917361 DXI917361 EHE917361 ERA917361 FAW917361 FKS917361 FUO917361 GEK917361 GOG917361 GYC917361 HHY917361 HRU917361 IBQ917361 ILM917361 IVI917361 JFE917361 JPA917361 JYW917361 KIS917361 KSO917361 LCK917361 LMG917361 LWC917361 MFY917361 MPU917361 MZQ917361 NJM917361 NTI917361 ODE917361 ONA917361 OWW917361 PGS917361 PQO917361 QAK917361 QKG917361 QUC917361 RDY917361 RNU917361 RXQ917361 SHM917361 SRI917361 TBE917361 TLA917361 TUW917361 UES917361 UOO917361 UYK917361 VIG917361 VSC917361 WBY917361 WLU917361 WVQ917361 H982897 JE982897 TA982897 ACW982897 AMS982897 AWO982897 BGK982897 BQG982897 CAC982897 CJY982897 CTU982897 DDQ982897 DNM982897 DXI982897 EHE982897 ERA982897 FAW982897 FKS982897 FUO982897 GEK982897 GOG982897 GYC982897 HHY982897 HRU982897 IBQ982897 ILM982897 IVI982897 JFE982897 JPA982897 JYW982897 KIS982897 KSO982897 LCK982897 LMG982897 LWC982897 MFY982897 MPU982897 MZQ982897 NJM982897 NTI982897 ODE982897 ONA982897 OWW982897 PGS982897 PQO982897 QAK982897 QKG982897 QUC982897 RDY982897 RNU982897 RXQ982897 SHM982897 SRI982897 TBE982897 TLA982897 TUW982897 UES982897 UOO982897 UYK982897 VIG982897 VSC982897 WBY982897 WLU982897 WVQ982897 AC65393 JL65393 TH65393 ADD65393 AMZ65393 AWV65393 BGR65393 BQN65393 CAJ65393 CKF65393 CUB65393 DDX65393 DNT65393 DXP65393 EHL65393 ERH65393 FBD65393 FKZ65393 FUV65393 GER65393 GON65393 GYJ65393 HIF65393 HSB65393 IBX65393 ILT65393 IVP65393 JFL65393 JPH65393 JZD65393 KIZ65393 KSV65393 LCR65393 LMN65393 LWJ65393 MGF65393 MQB65393 MZX65393 NJT65393 NTP65393 ODL65393 ONH65393 OXD65393 PGZ65393 PQV65393 QAR65393 QKN65393 QUJ65393 REF65393 ROB65393 RXX65393 SHT65393 SRP65393 TBL65393 TLH65393 TVD65393 UEZ65393 UOV65393 UYR65393 VIN65393 VSJ65393 WCF65393 WMB65393 WVX65393 AC130929 JL130929 TH130929 ADD130929 AMZ130929 AWV130929 BGR130929 BQN130929 CAJ130929 CKF130929 CUB130929 DDX130929 DNT130929 DXP130929 EHL130929 ERH130929 FBD130929 FKZ130929 FUV130929 GER130929 GON130929 GYJ130929 HIF130929 HSB130929 IBX130929 ILT130929 IVP130929 JFL130929 JPH130929 JZD130929 KIZ130929 KSV130929 LCR130929 LMN130929 LWJ130929 MGF130929 MQB130929 MZX130929 NJT130929 NTP130929 ODL130929 ONH130929 OXD130929 PGZ130929 PQV130929 QAR130929 QKN130929 QUJ130929 REF130929 ROB130929 RXX130929 SHT130929 SRP130929 TBL130929 TLH130929 TVD130929 UEZ130929 UOV130929 UYR130929 VIN130929 VSJ130929 WCF130929 WMB130929 WVX130929 AC196465 JL196465 TH196465 ADD196465 AMZ196465 AWV196465 BGR196465 BQN196465 CAJ196465 CKF196465 CUB196465 DDX196465 DNT196465 DXP196465 EHL196465 ERH196465 FBD196465 FKZ196465 FUV196465 GER196465 GON196465 GYJ196465 HIF196465 HSB196465 IBX196465 ILT196465 IVP196465 JFL196465 JPH196465 JZD196465 KIZ196465 KSV196465 LCR196465 LMN196465 LWJ196465 MGF196465 MQB196465 MZX196465 NJT196465 NTP196465 ODL196465 ONH196465 OXD196465 PGZ196465 PQV196465 QAR196465 QKN196465 QUJ196465 REF196465 ROB196465 RXX196465 SHT196465 SRP196465 TBL196465 TLH196465 TVD196465 UEZ196465 UOV196465 UYR196465 VIN196465 VSJ196465 WCF196465 WMB196465 WVX196465 AC262001 JL262001 TH262001 ADD262001 AMZ262001 AWV262001 BGR262001 BQN262001 CAJ262001 CKF262001 CUB262001 DDX262001 DNT262001 DXP262001 EHL262001 ERH262001 FBD262001 FKZ262001 FUV262001 GER262001 GON262001 GYJ262001 HIF262001 HSB262001 IBX262001 ILT262001 IVP262001 JFL262001 JPH262001 JZD262001 KIZ262001 KSV262001 LCR262001 LMN262001 LWJ262001 MGF262001 MQB262001 MZX262001 NJT262001 NTP262001 ODL262001 ONH262001 OXD262001 PGZ262001 PQV262001 QAR262001 QKN262001 QUJ262001 REF262001 ROB262001 RXX262001 SHT262001 SRP262001 TBL262001 TLH262001 TVD262001 UEZ262001 UOV262001 UYR262001 VIN262001 VSJ262001 WCF262001 WMB262001 WVX262001 AC327537 JL327537 TH327537 ADD327537 AMZ327537 AWV327537 BGR327537 BQN327537 CAJ327537 CKF327537 CUB327537 DDX327537 DNT327537 DXP327537 EHL327537 ERH327537 FBD327537 FKZ327537 FUV327537 GER327537 GON327537 GYJ327537 HIF327537 HSB327537 IBX327537 ILT327537 IVP327537 JFL327537 JPH327537 JZD327537 KIZ327537 KSV327537 LCR327537 LMN327537 LWJ327537 MGF327537 MQB327537 MZX327537 NJT327537 NTP327537 ODL327537 ONH327537 OXD327537 PGZ327537 PQV327537 QAR327537 QKN327537 QUJ327537 REF327537 ROB327537 RXX327537 SHT327537 SRP327537 TBL327537 TLH327537 TVD327537 UEZ327537 UOV327537 UYR327537 VIN327537 VSJ327537 WCF327537 WMB327537 WVX327537 AC393073 JL393073 TH393073 ADD393073 AMZ393073 AWV393073 BGR393073 BQN393073 CAJ393073 CKF393073 CUB393073 DDX393073 DNT393073 DXP393073 EHL393073 ERH393073 FBD393073 FKZ393073 FUV393073 GER393073 GON393073 GYJ393073 HIF393073 HSB393073 IBX393073 ILT393073 IVP393073 JFL393073 JPH393073 JZD393073 KIZ393073 KSV393073 LCR393073 LMN393073 LWJ393073 MGF393073 MQB393073 MZX393073 NJT393073 NTP393073 ODL393073 ONH393073 OXD393073 PGZ393073 PQV393073 QAR393073 QKN393073 QUJ393073 REF393073 ROB393073 RXX393073 SHT393073 SRP393073 TBL393073 TLH393073 TVD393073 UEZ393073 UOV393073 UYR393073 VIN393073 VSJ393073 WCF393073 WMB393073 WVX393073 AC458609 JL458609 TH458609 ADD458609 AMZ458609 AWV458609 BGR458609 BQN458609 CAJ458609 CKF458609 CUB458609 DDX458609 DNT458609 DXP458609 EHL458609 ERH458609 FBD458609 FKZ458609 FUV458609 GER458609 GON458609 GYJ458609 HIF458609 HSB458609 IBX458609 ILT458609 IVP458609 JFL458609 JPH458609 JZD458609 KIZ458609 KSV458609 LCR458609 LMN458609 LWJ458609 MGF458609 MQB458609 MZX458609 NJT458609 NTP458609 ODL458609 ONH458609 OXD458609 PGZ458609 PQV458609 QAR458609 QKN458609 QUJ458609 REF458609 ROB458609 RXX458609 SHT458609 SRP458609 TBL458609 TLH458609 TVD458609 UEZ458609 UOV458609 UYR458609 VIN458609 VSJ458609 WCF458609 WMB458609 WVX458609 AC524145 JL524145 TH524145 ADD524145 AMZ524145 AWV524145 BGR524145 BQN524145 CAJ524145 CKF524145 CUB524145 DDX524145 DNT524145 DXP524145 EHL524145 ERH524145 FBD524145 FKZ524145 FUV524145 GER524145 GON524145 GYJ524145 HIF524145 HSB524145 IBX524145 ILT524145 IVP524145 JFL524145 JPH524145 JZD524145 KIZ524145 KSV524145 LCR524145 LMN524145 LWJ524145 MGF524145 MQB524145 MZX524145 NJT524145 NTP524145 ODL524145 ONH524145 OXD524145 PGZ524145 PQV524145 QAR524145 QKN524145 QUJ524145 REF524145 ROB524145 RXX524145 SHT524145 SRP524145 TBL524145 TLH524145 TVD524145 UEZ524145 UOV524145 UYR524145 VIN524145 VSJ524145 WCF524145 WMB524145 WVX524145 AC589681 JL589681 TH589681 ADD589681 AMZ589681 AWV589681 BGR589681 BQN589681 CAJ589681 CKF589681 CUB589681 DDX589681 DNT589681 DXP589681 EHL589681 ERH589681 FBD589681 FKZ589681 FUV589681 GER589681 GON589681 GYJ589681 HIF589681 HSB589681 IBX589681 ILT589681 IVP589681 JFL589681 JPH589681 JZD589681 KIZ589681 KSV589681 LCR589681 LMN589681 LWJ589681 MGF589681 MQB589681 MZX589681 NJT589681 NTP589681 ODL589681 ONH589681 OXD589681 PGZ589681 PQV589681 QAR589681 QKN589681 QUJ589681 REF589681 ROB589681 RXX589681 SHT589681 SRP589681 TBL589681 TLH589681 TVD589681 UEZ589681 UOV589681 UYR589681 VIN589681 VSJ589681 WCF589681 WMB589681 WVX589681 AC655217 JL655217 TH655217 ADD655217 AMZ655217 AWV655217 BGR655217 BQN655217 CAJ655217 CKF655217 CUB655217 DDX655217 DNT655217 DXP655217 EHL655217 ERH655217 FBD655217 FKZ655217 FUV655217 GER655217 GON655217 GYJ655217 HIF655217 HSB655217 IBX655217 ILT655217 IVP655217 JFL655217 JPH655217 JZD655217 KIZ655217 KSV655217 LCR655217 LMN655217 LWJ655217 MGF655217 MQB655217 MZX655217 NJT655217 NTP655217 ODL655217 ONH655217 OXD655217 PGZ655217 PQV655217 QAR655217 QKN655217 QUJ655217 REF655217 ROB655217 RXX655217 SHT655217 SRP655217 TBL655217 TLH655217 TVD655217 UEZ655217 UOV655217 UYR655217 VIN655217 VSJ655217 WCF655217 WMB655217 WVX655217 AC720753 JL720753 TH720753 ADD720753 AMZ720753 AWV720753 BGR720753 BQN720753 CAJ720753 CKF720753 CUB720753 DDX720753 DNT720753 DXP720753 EHL720753 ERH720753 FBD720753 FKZ720753 FUV720753 GER720753 GON720753 GYJ720753 HIF720753 HSB720753 IBX720753 ILT720753 IVP720753 JFL720753 JPH720753 JZD720753 KIZ720753 KSV720753 LCR720753 LMN720753 LWJ720753 MGF720753 MQB720753 MZX720753 NJT720753 NTP720753 ODL720753 ONH720753 OXD720753 PGZ720753 PQV720753 QAR720753 QKN720753 QUJ720753 REF720753 ROB720753 RXX720753 SHT720753 SRP720753 TBL720753 TLH720753 TVD720753 UEZ720753 UOV720753 UYR720753 VIN720753 VSJ720753 WCF720753 WMB720753 WVX720753 AC786289 JL786289 TH786289 ADD786289 AMZ786289 AWV786289 BGR786289 BQN786289 CAJ786289 CKF786289 CUB786289 DDX786289 DNT786289 DXP786289 EHL786289 ERH786289 FBD786289 FKZ786289 FUV786289 GER786289 GON786289 GYJ786289 HIF786289 HSB786289 IBX786289 ILT786289 IVP786289 JFL786289 JPH786289 JZD786289 KIZ786289 KSV786289 LCR786289 LMN786289 LWJ786289 MGF786289 MQB786289 MZX786289 NJT786289 NTP786289 ODL786289 ONH786289 OXD786289 PGZ786289 PQV786289 QAR786289 QKN786289 QUJ786289 REF786289 ROB786289 RXX786289 SHT786289 SRP786289 TBL786289 TLH786289 TVD786289 UEZ786289 UOV786289 UYR786289 VIN786289 VSJ786289 WCF786289 WMB786289 WVX786289 AC851825 JL851825 TH851825 ADD851825 AMZ851825 AWV851825 BGR851825 BQN851825 CAJ851825 CKF851825 CUB851825 DDX851825 DNT851825 DXP851825 EHL851825 ERH851825 FBD851825 FKZ851825 FUV851825 GER851825 GON851825 GYJ851825 HIF851825 HSB851825 IBX851825 ILT851825 IVP851825 JFL851825 JPH851825 JZD851825 KIZ851825 KSV851825 LCR851825 LMN851825 LWJ851825 MGF851825 MQB851825 MZX851825 NJT851825 NTP851825 ODL851825 ONH851825 OXD851825 PGZ851825 PQV851825 QAR851825 QKN851825 QUJ851825 REF851825 ROB851825 RXX851825 SHT851825 SRP851825 TBL851825 TLH851825 TVD851825 UEZ851825 UOV851825 UYR851825 VIN851825 VSJ851825 WCF851825 WMB851825 WVX851825 AC917361 JL917361 TH917361 ADD917361 AMZ917361 AWV917361 BGR917361 BQN917361 CAJ917361 CKF917361 CUB917361 DDX917361 DNT917361 DXP917361 EHL917361 ERH917361 FBD917361 FKZ917361 FUV917361 GER917361 GON917361 GYJ917361 HIF917361 HSB917361 IBX917361 ILT917361 IVP917361 JFL917361 JPH917361 JZD917361 KIZ917361 KSV917361 LCR917361 LMN917361 LWJ917361 MGF917361 MQB917361 MZX917361 NJT917361 NTP917361 ODL917361 ONH917361 OXD917361 PGZ917361 PQV917361 QAR917361 QKN917361 QUJ917361 REF917361 ROB917361 RXX917361 SHT917361 SRP917361 TBL917361 TLH917361 TVD917361 UEZ917361 UOV917361 UYR917361 VIN917361 VSJ917361 WCF917361 WMB917361 WVX917361 AC982897 JL982897 TH982897 ADD982897 AMZ982897 AWV982897 BGR982897 BQN982897 CAJ982897 CKF982897 CUB982897 DDX982897 DNT982897 DXP982897 EHL982897 ERH982897 FBD982897 FKZ982897 FUV982897 GER982897 GON982897 GYJ982897 HIF982897 HSB982897 IBX982897 ILT982897 IVP982897 JFL982897 JPH982897 JZD982897 KIZ982897 KSV982897 LCR982897 LMN982897 LWJ982897 MGF982897 MQB982897 MZX982897 NJT982897 NTP982897 ODL982897 ONH982897 OXD982897 PGZ982897 PQV982897 QAR982897 QKN982897 QUJ982897 REF982897 ROB982897 RXX982897 SHT982897 SRP982897 TBL982897 TLH982897 TVD982897 UEZ982897 UOV982897 UYR982897 VIN982897 VSJ982897 WCF982897 WMB982897 WVX982897 AE65408 JN65408 TJ65408 ADF65408 ANB65408 AWX65408 BGT65408 BQP65408 CAL65408 CKH65408 CUD65408 DDZ65408 DNV65408 DXR65408 EHN65408 ERJ65408 FBF65408 FLB65408 FUX65408 GET65408 GOP65408 GYL65408 HIH65408 HSD65408 IBZ65408 ILV65408 IVR65408 JFN65408 JPJ65408 JZF65408 KJB65408 KSX65408 LCT65408 LMP65408 LWL65408 MGH65408 MQD65408 MZZ65408 NJV65408 NTR65408 ODN65408 ONJ65408 OXF65408 PHB65408 PQX65408 QAT65408 QKP65408 QUL65408 REH65408 ROD65408 RXZ65408 SHV65408 SRR65408 TBN65408 TLJ65408 TVF65408 UFB65408 UOX65408 UYT65408 VIP65408 VSL65408 WCH65408 WMD65408 WVZ65408 AE130944 JN130944 TJ130944 ADF130944 ANB130944 AWX130944 BGT130944 BQP130944 CAL130944 CKH130944 CUD130944 DDZ130944 DNV130944 DXR130944 EHN130944 ERJ130944 FBF130944 FLB130944 FUX130944 GET130944 GOP130944 GYL130944 HIH130944 HSD130944 IBZ130944 ILV130944 IVR130944 JFN130944 JPJ130944 JZF130944 KJB130944 KSX130944 LCT130944 LMP130944 LWL130944 MGH130944 MQD130944 MZZ130944 NJV130944 NTR130944 ODN130944 ONJ130944 OXF130944 PHB130944 PQX130944 QAT130944 QKP130944 QUL130944 REH130944 ROD130944 RXZ130944 SHV130944 SRR130944 TBN130944 TLJ130944 TVF130944 UFB130944 UOX130944 UYT130944 VIP130944 VSL130944 WCH130944 WMD130944 WVZ130944 AE196480 JN196480 TJ196480 ADF196480 ANB196480 AWX196480 BGT196480 BQP196480 CAL196480 CKH196480 CUD196480 DDZ196480 DNV196480 DXR196480 EHN196480 ERJ196480 FBF196480 FLB196480 FUX196480 GET196480 GOP196480 GYL196480 HIH196480 HSD196480 IBZ196480 ILV196480 IVR196480 JFN196480 JPJ196480 JZF196480 KJB196480 KSX196480 LCT196480 LMP196480 LWL196480 MGH196480 MQD196480 MZZ196480 NJV196480 NTR196480 ODN196480 ONJ196480 OXF196480 PHB196480 PQX196480 QAT196480 QKP196480 QUL196480 REH196480 ROD196480 RXZ196480 SHV196480 SRR196480 TBN196480 TLJ196480 TVF196480 UFB196480 UOX196480 UYT196480 VIP196480 VSL196480 WCH196480 WMD196480 WVZ196480 AE262016 JN262016 TJ262016 ADF262016 ANB262016 AWX262016 BGT262016 BQP262016 CAL262016 CKH262016 CUD262016 DDZ262016 DNV262016 DXR262016 EHN262016 ERJ262016 FBF262016 FLB262016 FUX262016 GET262016 GOP262016 GYL262016 HIH262016 HSD262016 IBZ262016 ILV262016 IVR262016 JFN262016 JPJ262016 JZF262016 KJB262016 KSX262016 LCT262016 LMP262016 LWL262016 MGH262016 MQD262016 MZZ262016 NJV262016 NTR262016 ODN262016 ONJ262016 OXF262016 PHB262016 PQX262016 QAT262016 QKP262016 QUL262016 REH262016 ROD262016 RXZ262016 SHV262016 SRR262016 TBN262016 TLJ262016 TVF262016 UFB262016 UOX262016 UYT262016 VIP262016 VSL262016 WCH262016 WMD262016 WVZ262016 AE327552 JN327552 TJ327552 ADF327552 ANB327552 AWX327552 BGT327552 BQP327552 CAL327552 CKH327552 CUD327552 DDZ327552 DNV327552 DXR327552 EHN327552 ERJ327552 FBF327552 FLB327552 FUX327552 GET327552 GOP327552 GYL327552 HIH327552 HSD327552 IBZ327552 ILV327552 IVR327552 JFN327552 JPJ327552 JZF327552 KJB327552 KSX327552 LCT327552 LMP327552 LWL327552 MGH327552 MQD327552 MZZ327552 NJV327552 NTR327552 ODN327552 ONJ327552 OXF327552 PHB327552 PQX327552 QAT327552 QKP327552 QUL327552 REH327552 ROD327552 RXZ327552 SHV327552 SRR327552 TBN327552 TLJ327552 TVF327552 UFB327552 UOX327552 UYT327552 VIP327552 VSL327552 WCH327552 WMD327552 WVZ327552 AE393088 JN393088 TJ393088 ADF393088 ANB393088 AWX393088 BGT393088 BQP393088 CAL393088 CKH393088 CUD393088 DDZ393088 DNV393088 DXR393088 EHN393088 ERJ393088 FBF393088 FLB393088 FUX393088 GET393088 GOP393088 GYL393088 HIH393088 HSD393088 IBZ393088 ILV393088 IVR393088 JFN393088 JPJ393088 JZF393088 KJB393088 KSX393088 LCT393088 LMP393088 LWL393088 MGH393088 MQD393088 MZZ393088 NJV393088 NTR393088 ODN393088 ONJ393088 OXF393088 PHB393088 PQX393088 QAT393088 QKP393088 QUL393088 REH393088 ROD393088 RXZ393088 SHV393088 SRR393088 TBN393088 TLJ393088 TVF393088 UFB393088 UOX393088 UYT393088 VIP393088 VSL393088 WCH393088 WMD393088 WVZ393088 AE458624 JN458624 TJ458624 ADF458624 ANB458624 AWX458624 BGT458624 BQP458624 CAL458624 CKH458624 CUD458624 DDZ458624 DNV458624 DXR458624 EHN458624 ERJ458624 FBF458624 FLB458624 FUX458624 GET458624 GOP458624 GYL458624 HIH458624 HSD458624 IBZ458624 ILV458624 IVR458624 JFN458624 JPJ458624 JZF458624 KJB458624 KSX458624 LCT458624 LMP458624 LWL458624 MGH458624 MQD458624 MZZ458624 NJV458624 NTR458624 ODN458624 ONJ458624 OXF458624 PHB458624 PQX458624 QAT458624 QKP458624 QUL458624 REH458624 ROD458624 RXZ458624 SHV458624 SRR458624 TBN458624 TLJ458624 TVF458624 UFB458624 UOX458624 UYT458624 VIP458624 VSL458624 WCH458624 WMD458624 WVZ458624 AE524160 JN524160 TJ524160 ADF524160 ANB524160 AWX524160 BGT524160 BQP524160 CAL524160 CKH524160 CUD524160 DDZ524160 DNV524160 DXR524160 EHN524160 ERJ524160 FBF524160 FLB524160 FUX524160 GET524160 GOP524160 GYL524160 HIH524160 HSD524160 IBZ524160 ILV524160 IVR524160 JFN524160 JPJ524160 JZF524160 KJB524160 KSX524160 LCT524160 LMP524160 LWL524160 MGH524160 MQD524160 MZZ524160 NJV524160 NTR524160 ODN524160 ONJ524160 OXF524160 PHB524160 PQX524160 QAT524160 QKP524160 QUL524160 REH524160 ROD524160 RXZ524160 SHV524160 SRR524160 TBN524160 TLJ524160 TVF524160 UFB524160 UOX524160 UYT524160 VIP524160 VSL524160 WCH524160 WMD524160 WVZ524160 AE589696 JN589696 TJ589696 ADF589696 ANB589696 AWX589696 BGT589696 BQP589696 CAL589696 CKH589696 CUD589696 DDZ589696 DNV589696 DXR589696 EHN589696 ERJ589696 FBF589696 FLB589696 FUX589696 GET589696 GOP589696 GYL589696 HIH589696 HSD589696 IBZ589696 ILV589696 IVR589696 JFN589696 JPJ589696 JZF589696 KJB589696 KSX589696 LCT589696 LMP589696 LWL589696 MGH589696 MQD589696 MZZ589696 NJV589696 NTR589696 ODN589696 ONJ589696 OXF589696 PHB589696 PQX589696 QAT589696 QKP589696 QUL589696 REH589696 ROD589696 RXZ589696 SHV589696 SRR589696 TBN589696 TLJ589696 TVF589696 UFB589696 UOX589696 UYT589696 VIP589696 VSL589696 WCH589696 WMD589696 WVZ589696 AE655232 JN655232 TJ655232 ADF655232 ANB655232 AWX655232 BGT655232 BQP655232 CAL655232 CKH655232 CUD655232 DDZ655232 DNV655232 DXR655232 EHN655232 ERJ655232 FBF655232 FLB655232 FUX655232 GET655232 GOP655232 GYL655232 HIH655232 HSD655232 IBZ655232 ILV655232 IVR655232 JFN655232 JPJ655232 JZF655232 KJB655232 KSX655232 LCT655232 LMP655232 LWL655232 MGH655232 MQD655232 MZZ655232 NJV655232 NTR655232 ODN655232 ONJ655232 OXF655232 PHB655232 PQX655232 QAT655232 QKP655232 QUL655232 REH655232 ROD655232 RXZ655232 SHV655232 SRR655232 TBN655232 TLJ655232 TVF655232 UFB655232 UOX655232 UYT655232 VIP655232 VSL655232 WCH655232 WMD655232 WVZ655232 AE720768 JN720768 TJ720768 ADF720768 ANB720768 AWX720768 BGT720768 BQP720768 CAL720768 CKH720768 CUD720768 DDZ720768 DNV720768 DXR720768 EHN720768 ERJ720768 FBF720768 FLB720768 FUX720768 GET720768 GOP720768 GYL720768 HIH720768 HSD720768 IBZ720768 ILV720768 IVR720768 JFN720768 JPJ720768 JZF720768 KJB720768 KSX720768 LCT720768 LMP720768 LWL720768 MGH720768 MQD720768 MZZ720768 NJV720768 NTR720768 ODN720768 ONJ720768 OXF720768 PHB720768 PQX720768 QAT720768 QKP720768 QUL720768 REH720768 ROD720768 RXZ720768 SHV720768 SRR720768 TBN720768 TLJ720768 TVF720768 UFB720768 UOX720768 UYT720768 VIP720768 VSL720768 WCH720768 WMD720768 WVZ720768 AE786304 JN786304 TJ786304 ADF786304 ANB786304 AWX786304 BGT786304 BQP786304 CAL786304 CKH786304 CUD786304 DDZ786304 DNV786304 DXR786304 EHN786304 ERJ786304 FBF786304 FLB786304 FUX786304 GET786304 GOP786304 GYL786304 HIH786304 HSD786304 IBZ786304 ILV786304 IVR786304 JFN786304 JPJ786304 JZF786304 KJB786304 KSX786304 LCT786304 LMP786304 LWL786304 MGH786304 MQD786304 MZZ786304 NJV786304 NTR786304 ODN786304 ONJ786304 OXF786304 PHB786304 PQX786304 QAT786304 QKP786304 QUL786304 REH786304 ROD786304 RXZ786304 SHV786304 SRR786304 TBN786304 TLJ786304 TVF786304 UFB786304 UOX786304 UYT786304 VIP786304 VSL786304 WCH786304 WMD786304 WVZ786304 AE851840 JN851840 TJ851840 ADF851840 ANB851840 AWX851840 BGT851840 BQP851840 CAL851840 CKH851840 CUD851840 DDZ851840 DNV851840 DXR851840 EHN851840 ERJ851840 FBF851840 FLB851840 FUX851840 GET851840 GOP851840 GYL851840 HIH851840 HSD851840 IBZ851840 ILV851840 IVR851840 JFN851840 JPJ851840 JZF851840 KJB851840 KSX851840 LCT851840 LMP851840 LWL851840 MGH851840 MQD851840 MZZ851840 NJV851840 NTR851840 ODN851840 ONJ851840 OXF851840 PHB851840 PQX851840 QAT851840 QKP851840 QUL851840 REH851840 ROD851840 RXZ851840 SHV851840 SRR851840 TBN851840 TLJ851840 TVF851840 UFB851840 UOX851840 UYT851840 VIP851840 VSL851840 WCH851840 WMD851840 WVZ851840 AE917376 JN917376 TJ917376 ADF917376 ANB917376 AWX917376 BGT917376 BQP917376 CAL917376 CKH917376 CUD917376 DDZ917376 DNV917376 DXR917376 EHN917376 ERJ917376 FBF917376 FLB917376 FUX917376 GET917376 GOP917376 GYL917376 HIH917376 HSD917376 IBZ917376 ILV917376 IVR917376 JFN917376 JPJ917376 JZF917376 KJB917376 KSX917376 LCT917376 LMP917376 LWL917376 MGH917376 MQD917376 MZZ917376 NJV917376 NTR917376 ODN917376 ONJ917376 OXF917376 PHB917376 PQX917376 QAT917376 QKP917376 QUL917376 REH917376 ROD917376 RXZ917376 SHV917376 SRR917376 TBN917376 TLJ917376 TVF917376 UFB917376 UOX917376 UYT917376 VIP917376 VSL917376 WCH917376 WMD917376 WVZ917376 AE982912 JN982912 TJ982912 ADF982912 ANB982912 AWX982912 BGT982912 BQP982912 CAL982912 CKH982912 CUD982912 DDZ982912 DNV982912 DXR982912 EHN982912 ERJ982912 FBF982912 FLB982912 FUX982912 GET982912 GOP982912 GYL982912 HIH982912 HSD982912 IBZ982912 ILV982912 IVR982912 JFN982912 JPJ982912 JZF982912 KJB982912 KSX982912 LCT982912 LMP982912 LWL982912 MGH982912 MQD982912 MZZ982912 NJV982912 NTR982912 ODN982912 ONJ982912 OXF982912 PHB982912 PQX982912 QAT982912 QKP982912 QUL982912 REH982912 ROD982912 RXZ982912 SHV982912 SRR982912 TBN982912 TLJ982912 TVF982912 UFB982912 UOX982912 UYT982912 VIP982912 VSL982912 WCH982912 WMD982912 WVZ982912 H65402 JE65402 TA65402 ACW65402 AMS65402 AWO65402 BGK65402 BQG65402 CAC65402 CJY65402 CTU65402 DDQ65402 DNM65402 DXI65402 EHE65402 ERA65402 FAW65402 FKS65402 FUO65402 GEK65402 GOG65402 GYC65402 HHY65402 HRU65402 IBQ65402 ILM65402 IVI65402 JFE65402 JPA65402 JYW65402 KIS65402 KSO65402 LCK65402 LMG65402 LWC65402 MFY65402 MPU65402 MZQ65402 NJM65402 NTI65402 ODE65402 ONA65402 OWW65402 PGS65402 PQO65402 QAK65402 QKG65402 QUC65402 RDY65402 RNU65402 RXQ65402 SHM65402 SRI65402 TBE65402 TLA65402 TUW65402 UES65402 UOO65402 UYK65402 VIG65402 VSC65402 WBY65402 WLU65402 WVQ65402 H130938 JE130938 TA130938 ACW130938 AMS130938 AWO130938 BGK130938 BQG130938 CAC130938 CJY130938 CTU130938 DDQ130938 DNM130938 DXI130938 EHE130938 ERA130938 FAW130938 FKS130938 FUO130938 GEK130938 GOG130938 GYC130938 HHY130938 HRU130938 IBQ130938 ILM130938 IVI130938 JFE130938 JPA130938 JYW130938 KIS130938 KSO130938 LCK130938 LMG130938 LWC130938 MFY130938 MPU130938 MZQ130938 NJM130938 NTI130938 ODE130938 ONA130938 OWW130938 PGS130938 PQO130938 QAK130938 QKG130938 QUC130938 RDY130938 RNU130938 RXQ130938 SHM130938 SRI130938 TBE130938 TLA130938 TUW130938 UES130938 UOO130938 UYK130938 VIG130938 VSC130938 WBY130938 WLU130938 WVQ130938 H196474 JE196474 TA196474 ACW196474 AMS196474 AWO196474 BGK196474 BQG196474 CAC196474 CJY196474 CTU196474 DDQ196474 DNM196474 DXI196474 EHE196474 ERA196474 FAW196474 FKS196474 FUO196474 GEK196474 GOG196474 GYC196474 HHY196474 HRU196474 IBQ196474 ILM196474 IVI196474 JFE196474 JPA196474 JYW196474 KIS196474 KSO196474 LCK196474 LMG196474 LWC196474 MFY196474 MPU196474 MZQ196474 NJM196474 NTI196474 ODE196474 ONA196474 OWW196474 PGS196474 PQO196474 QAK196474 QKG196474 QUC196474 RDY196474 RNU196474 RXQ196474 SHM196474 SRI196474 TBE196474 TLA196474 TUW196474 UES196474 UOO196474 UYK196474 VIG196474 VSC196474 WBY196474 WLU196474 WVQ196474 H262010 JE262010 TA262010 ACW262010 AMS262010 AWO262010 BGK262010 BQG262010 CAC262010 CJY262010 CTU262010 DDQ262010 DNM262010 DXI262010 EHE262010 ERA262010 FAW262010 FKS262010 FUO262010 GEK262010 GOG262010 GYC262010 HHY262010 HRU262010 IBQ262010 ILM262010 IVI262010 JFE262010 JPA262010 JYW262010 KIS262010 KSO262010 LCK262010 LMG262010 LWC262010 MFY262010 MPU262010 MZQ262010 NJM262010 NTI262010 ODE262010 ONA262010 OWW262010 PGS262010 PQO262010 QAK262010 QKG262010 QUC262010 RDY262010 RNU262010 RXQ262010 SHM262010 SRI262010 TBE262010 TLA262010 TUW262010 UES262010 UOO262010 UYK262010 VIG262010 VSC262010 WBY262010 WLU262010 WVQ262010 H327546 JE327546 TA327546 ACW327546 AMS327546 AWO327546 BGK327546 BQG327546 CAC327546 CJY327546 CTU327546 DDQ327546 DNM327546 DXI327546 EHE327546 ERA327546 FAW327546 FKS327546 FUO327546 GEK327546 GOG327546 GYC327546 HHY327546 HRU327546 IBQ327546 ILM327546 IVI327546 JFE327546 JPA327546 JYW327546 KIS327546 KSO327546 LCK327546 LMG327546 LWC327546 MFY327546 MPU327546 MZQ327546 NJM327546 NTI327546 ODE327546 ONA327546 OWW327546 PGS327546 PQO327546 QAK327546 QKG327546 QUC327546 RDY327546 RNU327546 RXQ327546 SHM327546 SRI327546 TBE327546 TLA327546 TUW327546 UES327546 UOO327546 UYK327546 VIG327546 VSC327546 WBY327546 WLU327546 WVQ327546 H393082 JE393082 TA393082 ACW393082 AMS393082 AWO393082 BGK393082 BQG393082 CAC393082 CJY393082 CTU393082 DDQ393082 DNM393082 DXI393082 EHE393082 ERA393082 FAW393082 FKS393082 FUO393082 GEK393082 GOG393082 GYC393082 HHY393082 HRU393082 IBQ393082 ILM393082 IVI393082 JFE393082 JPA393082 JYW393082 KIS393082 KSO393082 LCK393082 LMG393082 LWC393082 MFY393082 MPU393082 MZQ393082 NJM393082 NTI393082 ODE393082 ONA393082 OWW393082 PGS393082 PQO393082 QAK393082 QKG393082 QUC393082 RDY393082 RNU393082 RXQ393082 SHM393082 SRI393082 TBE393082 TLA393082 TUW393082 UES393082 UOO393082 UYK393082 VIG393082 VSC393082 WBY393082 WLU393082 WVQ393082 H458618 JE458618 TA458618 ACW458618 AMS458618 AWO458618 BGK458618 BQG458618 CAC458618 CJY458618 CTU458618 DDQ458618 DNM458618 DXI458618 EHE458618 ERA458618 FAW458618 FKS458618 FUO458618 GEK458618 GOG458618 GYC458618 HHY458618 HRU458618 IBQ458618 ILM458618 IVI458618 JFE458618 JPA458618 JYW458618 KIS458618 KSO458618 LCK458618 LMG458618 LWC458618 MFY458618 MPU458618 MZQ458618 NJM458618 NTI458618 ODE458618 ONA458618 OWW458618 PGS458618 PQO458618 QAK458618 QKG458618 QUC458618 RDY458618 RNU458618 RXQ458618 SHM458618 SRI458618 TBE458618 TLA458618 TUW458618 UES458618 UOO458618 UYK458618 VIG458618 VSC458618 WBY458618 WLU458618 WVQ458618 H524154 JE524154 TA524154 ACW524154 AMS524154 AWO524154 BGK524154 BQG524154 CAC524154 CJY524154 CTU524154 DDQ524154 DNM524154 DXI524154 EHE524154 ERA524154 FAW524154 FKS524154 FUO524154 GEK524154 GOG524154 GYC524154 HHY524154 HRU524154 IBQ524154 ILM524154 IVI524154 JFE524154 JPA524154 JYW524154 KIS524154 KSO524154 LCK524154 LMG524154 LWC524154 MFY524154 MPU524154 MZQ524154 NJM524154 NTI524154 ODE524154 ONA524154 OWW524154 PGS524154 PQO524154 QAK524154 QKG524154 QUC524154 RDY524154 RNU524154 RXQ524154 SHM524154 SRI524154 TBE524154 TLA524154 TUW524154 UES524154 UOO524154 UYK524154 VIG524154 VSC524154 WBY524154 WLU524154 WVQ524154 H589690 JE589690 TA589690 ACW589690 AMS589690 AWO589690 BGK589690 BQG589690 CAC589690 CJY589690 CTU589690 DDQ589690 DNM589690 DXI589690 EHE589690 ERA589690 FAW589690 FKS589690 FUO589690 GEK589690 GOG589690 GYC589690 HHY589690 HRU589690 IBQ589690 ILM589690 IVI589690 JFE589690 JPA589690 JYW589690 KIS589690 KSO589690 LCK589690 LMG589690 LWC589690 MFY589690 MPU589690 MZQ589690 NJM589690 NTI589690 ODE589690 ONA589690 OWW589690 PGS589690 PQO589690 QAK589690 QKG589690 QUC589690 RDY589690 RNU589690 RXQ589690 SHM589690 SRI589690 TBE589690 TLA589690 TUW589690 UES589690 UOO589690 UYK589690 VIG589690 VSC589690 WBY589690 WLU589690 WVQ589690 H655226 JE655226 TA655226 ACW655226 AMS655226 AWO655226 BGK655226 BQG655226 CAC655226 CJY655226 CTU655226 DDQ655226 DNM655226 DXI655226 EHE655226 ERA655226 FAW655226 FKS655226 FUO655226 GEK655226 GOG655226 GYC655226 HHY655226 HRU655226 IBQ655226 ILM655226 IVI655226 JFE655226 JPA655226 JYW655226 KIS655226 KSO655226 LCK655226 LMG655226 LWC655226 MFY655226 MPU655226 MZQ655226 NJM655226 NTI655226 ODE655226 ONA655226 OWW655226 PGS655226 PQO655226 QAK655226 QKG655226 QUC655226 RDY655226 RNU655226 RXQ655226 SHM655226 SRI655226 TBE655226 TLA655226 TUW655226 UES655226 UOO655226 UYK655226 VIG655226 VSC655226 WBY655226 WLU655226 WVQ655226 H720762 JE720762 TA720762 ACW720762 AMS720762 AWO720762 BGK720762 BQG720762 CAC720762 CJY720762 CTU720762 DDQ720762 DNM720762 DXI720762 EHE720762 ERA720762 FAW720762 FKS720762 FUO720762 GEK720762 GOG720762 GYC720762 HHY720762 HRU720762 IBQ720762 ILM720762 IVI720762 JFE720762 JPA720762 JYW720762 KIS720762 KSO720762 LCK720762 LMG720762 LWC720762 MFY720762 MPU720762 MZQ720762 NJM720762 NTI720762 ODE720762 ONA720762 OWW720762 PGS720762 PQO720762 QAK720762 QKG720762 QUC720762 RDY720762 RNU720762 RXQ720762 SHM720762 SRI720762 TBE720762 TLA720762 TUW720762 UES720762 UOO720762 UYK720762 VIG720762 VSC720762 WBY720762 WLU720762 WVQ720762 H786298 JE786298 TA786298 ACW786298 AMS786298 AWO786298 BGK786298 BQG786298 CAC786298 CJY786298 CTU786298 DDQ786298 DNM786298 DXI786298 EHE786298 ERA786298 FAW786298 FKS786298 FUO786298 GEK786298 GOG786298 GYC786298 HHY786298 HRU786298 IBQ786298 ILM786298 IVI786298 JFE786298 JPA786298 JYW786298 KIS786298 KSO786298 LCK786298 LMG786298 LWC786298 MFY786298 MPU786298 MZQ786298 NJM786298 NTI786298 ODE786298 ONA786298 OWW786298 PGS786298 PQO786298 QAK786298 QKG786298 QUC786298 RDY786298 RNU786298 RXQ786298 SHM786298 SRI786298 TBE786298 TLA786298 TUW786298 UES786298 UOO786298 UYK786298 VIG786298 VSC786298 WBY786298 WLU786298 WVQ786298 H851834 JE851834 TA851834 ACW851834 AMS851834 AWO851834 BGK851834 BQG851834 CAC851834 CJY851834 CTU851834 DDQ851834 DNM851834 DXI851834 EHE851834 ERA851834 FAW851834 FKS851834 FUO851834 GEK851834 GOG851834 GYC851834 HHY851834 HRU851834 IBQ851834 ILM851834 IVI851834 JFE851834 JPA851834 JYW851834 KIS851834 KSO851834 LCK851834 LMG851834 LWC851834 MFY851834 MPU851834 MZQ851834 NJM851834 NTI851834 ODE851834 ONA851834 OWW851834 PGS851834 PQO851834 QAK851834 QKG851834 QUC851834 RDY851834 RNU851834 RXQ851834 SHM851834 SRI851834 TBE851834 TLA851834 TUW851834 UES851834 UOO851834 UYK851834 VIG851834 VSC851834 WBY851834 WLU851834 WVQ851834 H917370 JE917370 TA917370 ACW917370 AMS917370 AWO917370 BGK917370 BQG917370 CAC917370 CJY917370 CTU917370 DDQ917370 DNM917370 DXI917370 EHE917370 ERA917370 FAW917370 FKS917370 FUO917370 GEK917370 GOG917370 GYC917370 HHY917370 HRU917370 IBQ917370 ILM917370 IVI917370 JFE917370 JPA917370 JYW917370 KIS917370 KSO917370 LCK917370 LMG917370 LWC917370 MFY917370 MPU917370 MZQ917370 NJM917370 NTI917370 ODE917370 ONA917370 OWW917370 PGS917370 PQO917370 QAK917370 QKG917370 QUC917370 RDY917370 RNU917370 RXQ917370 SHM917370 SRI917370 TBE917370 TLA917370 TUW917370 UES917370 UOO917370 UYK917370 VIG917370 VSC917370 WBY917370 WLU917370 WVQ917370 H982906 JE982906 TA982906 ACW982906 AMS982906 AWO982906 BGK982906 BQG982906 CAC982906 CJY982906 CTU982906 DDQ982906 DNM982906 DXI982906 EHE982906 ERA982906 FAW982906 FKS982906 FUO982906 GEK982906 GOG982906 GYC982906 HHY982906 HRU982906 IBQ982906 ILM982906 IVI982906 JFE982906 JPA982906 JYW982906 KIS982906 KSO982906 LCK982906 LMG982906 LWC982906 MFY982906 MPU982906 MZQ982906 NJM982906 NTI982906 ODE982906 ONA982906 OWW982906 PGS982906 PQO982906 QAK982906 QKG982906 QUC982906 RDY982906 RNU982906 RXQ982906 SHM982906 SRI982906 TBE982906 TLA982906 TUW982906 UES982906 UOO982906 UYK982906 VIG982906 VSC982906 WBY982906 WLU982906 WVQ982906 F65402 JC65402 SY65402 ACU65402 AMQ65402 AWM65402 BGI65402 BQE65402 CAA65402 CJW65402 CTS65402 DDO65402 DNK65402 DXG65402 EHC65402 EQY65402 FAU65402 FKQ65402 FUM65402 GEI65402 GOE65402 GYA65402 HHW65402 HRS65402 IBO65402 ILK65402 IVG65402 JFC65402 JOY65402 JYU65402 KIQ65402 KSM65402 LCI65402 LME65402 LWA65402 MFW65402 MPS65402 MZO65402 NJK65402 NTG65402 ODC65402 OMY65402 OWU65402 PGQ65402 PQM65402 QAI65402 QKE65402 QUA65402 RDW65402 RNS65402 RXO65402 SHK65402 SRG65402 TBC65402 TKY65402 TUU65402 UEQ65402 UOM65402 UYI65402 VIE65402 VSA65402 WBW65402 WLS65402 WVO65402 F130938 JC130938 SY130938 ACU130938 AMQ130938 AWM130938 BGI130938 BQE130938 CAA130938 CJW130938 CTS130938 DDO130938 DNK130938 DXG130938 EHC130938 EQY130938 FAU130938 FKQ130938 FUM130938 GEI130938 GOE130938 GYA130938 HHW130938 HRS130938 IBO130938 ILK130938 IVG130938 JFC130938 JOY130938 JYU130938 KIQ130938 KSM130938 LCI130938 LME130938 LWA130938 MFW130938 MPS130938 MZO130938 NJK130938 NTG130938 ODC130938 OMY130938 OWU130938 PGQ130938 PQM130938 QAI130938 QKE130938 QUA130938 RDW130938 RNS130938 RXO130938 SHK130938 SRG130938 TBC130938 TKY130938 TUU130938 UEQ130938 UOM130938 UYI130938 VIE130938 VSA130938 WBW130938 WLS130938 WVO130938 F196474 JC196474 SY196474 ACU196474 AMQ196474 AWM196474 BGI196474 BQE196474 CAA196474 CJW196474 CTS196474 DDO196474 DNK196474 DXG196474 EHC196474 EQY196474 FAU196474 FKQ196474 FUM196474 GEI196474 GOE196474 GYA196474 HHW196474 HRS196474 IBO196474 ILK196474 IVG196474 JFC196474 JOY196474 JYU196474 KIQ196474 KSM196474 LCI196474 LME196474 LWA196474 MFW196474 MPS196474 MZO196474 NJK196474 NTG196474 ODC196474 OMY196474 OWU196474 PGQ196474 PQM196474 QAI196474 QKE196474 QUA196474 RDW196474 RNS196474 RXO196474 SHK196474 SRG196474 TBC196474 TKY196474 TUU196474 UEQ196474 UOM196474 UYI196474 VIE196474 VSA196474 WBW196474 WLS196474 WVO196474 F262010 JC262010 SY262010 ACU262010 AMQ262010 AWM262010 BGI262010 BQE262010 CAA262010 CJW262010 CTS262010 DDO262010 DNK262010 DXG262010 EHC262010 EQY262010 FAU262010 FKQ262010 FUM262010 GEI262010 GOE262010 GYA262010 HHW262010 HRS262010 IBO262010 ILK262010 IVG262010 JFC262010 JOY262010 JYU262010 KIQ262010 KSM262010 LCI262010 LME262010 LWA262010 MFW262010 MPS262010 MZO262010 NJK262010 NTG262010 ODC262010 OMY262010 OWU262010 PGQ262010 PQM262010 QAI262010 QKE262010 QUA262010 RDW262010 RNS262010 RXO262010 SHK262010 SRG262010 TBC262010 TKY262010 TUU262010 UEQ262010 UOM262010 UYI262010 VIE262010 VSA262010 WBW262010 WLS262010 WVO262010 F327546 JC327546 SY327546 ACU327546 AMQ327546 AWM327546 BGI327546 BQE327546 CAA327546 CJW327546 CTS327546 DDO327546 DNK327546 DXG327546 EHC327546 EQY327546 FAU327546 FKQ327546 FUM327546 GEI327546 GOE327546 GYA327546 HHW327546 HRS327546 IBO327546 ILK327546 IVG327546 JFC327546 JOY327546 JYU327546 KIQ327546 KSM327546 LCI327546 LME327546 LWA327546 MFW327546 MPS327546 MZO327546 NJK327546 NTG327546 ODC327546 OMY327546 OWU327546 PGQ327546 PQM327546 QAI327546 QKE327546 QUA327546 RDW327546 RNS327546 RXO327546 SHK327546 SRG327546 TBC327546 TKY327546 TUU327546 UEQ327546 UOM327546 UYI327546 VIE327546 VSA327546 WBW327546 WLS327546 WVO327546 F393082 JC393082 SY393082 ACU393082 AMQ393082 AWM393082 BGI393082 BQE393082 CAA393082 CJW393082 CTS393082 DDO393082 DNK393082 DXG393082 EHC393082 EQY393082 FAU393082 FKQ393082 FUM393082 GEI393082 GOE393082 GYA393082 HHW393082 HRS393082 IBO393082 ILK393082 IVG393082 JFC393082 JOY393082 JYU393082 KIQ393082 KSM393082 LCI393082 LME393082 LWA393082 MFW393082 MPS393082 MZO393082 NJK393082 NTG393082 ODC393082 OMY393082 OWU393082 PGQ393082 PQM393082 QAI393082 QKE393082 QUA393082 RDW393082 RNS393082 RXO393082 SHK393082 SRG393082 TBC393082 TKY393082 TUU393082 UEQ393082 UOM393082 UYI393082 VIE393082 VSA393082 WBW393082 WLS393082 WVO393082 F458618 JC458618 SY458618 ACU458618 AMQ458618 AWM458618 BGI458618 BQE458618 CAA458618 CJW458618 CTS458618 DDO458618 DNK458618 DXG458618 EHC458618 EQY458618 FAU458618 FKQ458618 FUM458618 GEI458618 GOE458618 GYA458618 HHW458618 HRS458618 IBO458618 ILK458618 IVG458618 JFC458618 JOY458618 JYU458618 KIQ458618 KSM458618 LCI458618 LME458618 LWA458618 MFW458618 MPS458618 MZO458618 NJK458618 NTG458618 ODC458618 OMY458618 OWU458618 PGQ458618 PQM458618 QAI458618 QKE458618 QUA458618 RDW458618 RNS458618 RXO458618 SHK458618 SRG458618 TBC458618 TKY458618 TUU458618 UEQ458618 UOM458618 UYI458618 VIE458618 VSA458618 WBW458618 WLS458618 WVO458618 F524154 JC524154 SY524154 ACU524154 AMQ524154 AWM524154 BGI524154 BQE524154 CAA524154 CJW524154 CTS524154 DDO524154 DNK524154 DXG524154 EHC524154 EQY524154 FAU524154 FKQ524154 FUM524154 GEI524154 GOE524154 GYA524154 HHW524154 HRS524154 IBO524154 ILK524154 IVG524154 JFC524154 JOY524154 JYU524154 KIQ524154 KSM524154 LCI524154 LME524154 LWA524154 MFW524154 MPS524154 MZO524154 NJK524154 NTG524154 ODC524154 OMY524154 OWU524154 PGQ524154 PQM524154 QAI524154 QKE524154 QUA524154 RDW524154 RNS524154 RXO524154 SHK524154 SRG524154 TBC524154 TKY524154 TUU524154 UEQ524154 UOM524154 UYI524154 VIE524154 VSA524154 WBW524154 WLS524154 WVO524154 F589690 JC589690 SY589690 ACU589690 AMQ589690 AWM589690 BGI589690 BQE589690 CAA589690 CJW589690 CTS589690 DDO589690 DNK589690 DXG589690 EHC589690 EQY589690 FAU589690 FKQ589690 FUM589690 GEI589690 GOE589690 GYA589690 HHW589690 HRS589690 IBO589690 ILK589690 IVG589690 JFC589690 JOY589690 JYU589690 KIQ589690 KSM589690 LCI589690 LME589690 LWA589690 MFW589690 MPS589690 MZO589690 NJK589690 NTG589690 ODC589690 OMY589690 OWU589690 PGQ589690 PQM589690 QAI589690 QKE589690 QUA589690 RDW589690 RNS589690 RXO589690 SHK589690 SRG589690 TBC589690 TKY589690 TUU589690 UEQ589690 UOM589690 UYI589690 VIE589690 VSA589690 WBW589690 WLS589690 WVO589690 F655226 JC655226 SY655226 ACU655226 AMQ655226 AWM655226 BGI655226 BQE655226 CAA655226 CJW655226 CTS655226 DDO655226 DNK655226 DXG655226 EHC655226 EQY655226 FAU655226 FKQ655226 FUM655226 GEI655226 GOE655226 GYA655226 HHW655226 HRS655226 IBO655226 ILK655226 IVG655226 JFC655226 JOY655226 JYU655226 KIQ655226 KSM655226 LCI655226 LME655226 LWA655226 MFW655226 MPS655226 MZO655226 NJK655226 NTG655226 ODC655226 OMY655226 OWU655226 PGQ655226 PQM655226 QAI655226 QKE655226 QUA655226 RDW655226 RNS655226 RXO655226 SHK655226 SRG655226 TBC655226 TKY655226 TUU655226 UEQ655226 UOM655226 UYI655226 VIE655226 VSA655226 WBW655226 WLS655226 WVO655226 F720762 JC720762 SY720762 ACU720762 AMQ720762 AWM720762 BGI720762 BQE720762 CAA720762 CJW720762 CTS720762 DDO720762 DNK720762 DXG720762 EHC720762 EQY720762 FAU720762 FKQ720762 FUM720762 GEI720762 GOE720762 GYA720762 HHW720762 HRS720762 IBO720762 ILK720762 IVG720762 JFC720762 JOY720762 JYU720762 KIQ720762 KSM720762 LCI720762 LME720762 LWA720762 MFW720762 MPS720762 MZO720762 NJK720762 NTG720762 ODC720762 OMY720762 OWU720762 PGQ720762 PQM720762 QAI720762 QKE720762 QUA720762 RDW720762 RNS720762 RXO720762 SHK720762 SRG720762 TBC720762 TKY720762 TUU720762 UEQ720762 UOM720762 UYI720762 VIE720762 VSA720762 WBW720762 WLS720762 WVO720762 F786298 JC786298 SY786298 ACU786298 AMQ786298 AWM786298 BGI786298 BQE786298 CAA786298 CJW786298 CTS786298 DDO786298 DNK786298 DXG786298 EHC786298 EQY786298 FAU786298 FKQ786298 FUM786298 GEI786298 GOE786298 GYA786298 HHW786298 HRS786298 IBO786298 ILK786298 IVG786298 JFC786298 JOY786298 JYU786298 KIQ786298 KSM786298 LCI786298 LME786298 LWA786298 MFW786298 MPS786298 MZO786298 NJK786298 NTG786298 ODC786298 OMY786298 OWU786298 PGQ786298 PQM786298 QAI786298 QKE786298 QUA786298 RDW786298 RNS786298 RXO786298 SHK786298 SRG786298 TBC786298 TKY786298 TUU786298 UEQ786298 UOM786298 UYI786298 VIE786298 VSA786298 WBW786298 WLS786298 WVO786298 F851834 JC851834 SY851834 ACU851834 AMQ851834 AWM851834 BGI851834 BQE851834 CAA851834 CJW851834 CTS851834 DDO851834 DNK851834 DXG851834 EHC851834 EQY851834 FAU851834 FKQ851834 FUM851834 GEI851834 GOE851834 GYA851834 HHW851834 HRS851834 IBO851834 ILK851834 IVG851834 JFC851834 JOY851834 JYU851834 KIQ851834 KSM851834 LCI851834 LME851834 LWA851834 MFW851834 MPS851834 MZO851834 NJK851834 NTG851834 ODC851834 OMY851834 OWU851834 PGQ851834 PQM851834 QAI851834 QKE851834 QUA851834 RDW851834 RNS851834 RXO851834 SHK851834 SRG851834 TBC851834 TKY851834 TUU851834 UEQ851834 UOM851834 UYI851834 VIE851834 VSA851834 WBW851834 WLS851834 WVO851834 F917370 JC917370 SY917370 ACU917370 AMQ917370 AWM917370 BGI917370 BQE917370 CAA917370 CJW917370 CTS917370 DDO917370 DNK917370 DXG917370 EHC917370 EQY917370 FAU917370 FKQ917370 FUM917370 GEI917370 GOE917370 GYA917370 HHW917370 HRS917370 IBO917370 ILK917370 IVG917370 JFC917370 JOY917370 JYU917370 KIQ917370 KSM917370 LCI917370 LME917370 LWA917370 MFW917370 MPS917370 MZO917370 NJK917370 NTG917370 ODC917370 OMY917370 OWU917370 PGQ917370 PQM917370 QAI917370 QKE917370 QUA917370 RDW917370 RNS917370 RXO917370 SHK917370 SRG917370 TBC917370 TKY917370 TUU917370 UEQ917370 UOM917370 UYI917370 VIE917370 VSA917370 WBW917370 WLS917370 WVO917370 F982906 JC982906 SY982906 ACU982906 AMQ982906 AWM982906 BGI982906 BQE982906 CAA982906 CJW982906 CTS982906 DDO982906 DNK982906 DXG982906 EHC982906 EQY982906 FAU982906 FKQ982906 FUM982906 GEI982906 GOE982906 GYA982906 HHW982906 HRS982906 IBO982906 ILK982906 IVG982906 JFC982906 JOY982906 JYU982906 KIQ982906 KSM982906 LCI982906 LME982906 LWA982906 MFW982906 MPS982906 MZO982906 NJK982906 NTG982906 ODC982906 OMY982906 OWU982906 PGQ982906 PQM982906 QAI982906 QKE982906 QUA982906 RDW982906 RNS982906 RXO982906 SHK982906 SRG982906 TBC982906 TKY982906 TUU982906 UEQ982906 UOM982906 UYI982906 VIE982906 VSA982906 WBW982906 WLS982906 WVO982906 H65408 JE65408 TA65408 ACW65408 AMS65408 AWO65408 BGK65408 BQG65408 CAC65408 CJY65408 CTU65408 DDQ65408 DNM65408 DXI65408 EHE65408 ERA65408 FAW65408 FKS65408 FUO65408 GEK65408 GOG65408 GYC65408 HHY65408 HRU65408 IBQ65408 ILM65408 IVI65408 JFE65408 JPA65408 JYW65408 KIS65408 KSO65408 LCK65408 LMG65408 LWC65408 MFY65408 MPU65408 MZQ65408 NJM65408 NTI65408 ODE65408 ONA65408 OWW65408 PGS65408 PQO65408 QAK65408 QKG65408 QUC65408 RDY65408 RNU65408 RXQ65408 SHM65408 SRI65408 TBE65408 TLA65408 TUW65408 UES65408 UOO65408 UYK65408 VIG65408 VSC65408 WBY65408 WLU65408 WVQ65408 H130944 JE130944 TA130944 ACW130944 AMS130944 AWO130944 BGK130944 BQG130944 CAC130944 CJY130944 CTU130944 DDQ130944 DNM130944 DXI130944 EHE130944 ERA130944 FAW130944 FKS130944 FUO130944 GEK130944 GOG130944 GYC130944 HHY130944 HRU130944 IBQ130944 ILM130944 IVI130944 JFE130944 JPA130944 JYW130944 KIS130944 KSO130944 LCK130944 LMG130944 LWC130944 MFY130944 MPU130944 MZQ130944 NJM130944 NTI130944 ODE130944 ONA130944 OWW130944 PGS130944 PQO130944 QAK130944 QKG130944 QUC130944 RDY130944 RNU130944 RXQ130944 SHM130944 SRI130944 TBE130944 TLA130944 TUW130944 UES130944 UOO130944 UYK130944 VIG130944 VSC130944 WBY130944 WLU130944 WVQ130944 H196480 JE196480 TA196480 ACW196480 AMS196480 AWO196480 BGK196480 BQG196480 CAC196480 CJY196480 CTU196480 DDQ196480 DNM196480 DXI196480 EHE196480 ERA196480 FAW196480 FKS196480 FUO196480 GEK196480 GOG196480 GYC196480 HHY196480 HRU196480 IBQ196480 ILM196480 IVI196480 JFE196480 JPA196480 JYW196480 KIS196480 KSO196480 LCK196480 LMG196480 LWC196480 MFY196480 MPU196480 MZQ196480 NJM196480 NTI196480 ODE196480 ONA196480 OWW196480 PGS196480 PQO196480 QAK196480 QKG196480 QUC196480 RDY196480 RNU196480 RXQ196480 SHM196480 SRI196480 TBE196480 TLA196480 TUW196480 UES196480 UOO196480 UYK196480 VIG196480 VSC196480 WBY196480 WLU196480 WVQ196480 H262016 JE262016 TA262016 ACW262016 AMS262016 AWO262016 BGK262016 BQG262016 CAC262016 CJY262016 CTU262016 DDQ262016 DNM262016 DXI262016 EHE262016 ERA262016 FAW262016 FKS262016 FUO262016 GEK262016 GOG262016 GYC262016 HHY262016 HRU262016 IBQ262016 ILM262016 IVI262016 JFE262016 JPA262016 JYW262016 KIS262016 KSO262016 LCK262016 LMG262016 LWC262016 MFY262016 MPU262016 MZQ262016 NJM262016 NTI262016 ODE262016 ONA262016 OWW262016 PGS262016 PQO262016 QAK262016 QKG262016 QUC262016 RDY262016 RNU262016 RXQ262016 SHM262016 SRI262016 TBE262016 TLA262016 TUW262016 UES262016 UOO262016 UYK262016 VIG262016 VSC262016 WBY262016 WLU262016 WVQ262016 H327552 JE327552 TA327552 ACW327552 AMS327552 AWO327552 BGK327552 BQG327552 CAC327552 CJY327552 CTU327552 DDQ327552 DNM327552 DXI327552 EHE327552 ERA327552 FAW327552 FKS327552 FUO327552 GEK327552 GOG327552 GYC327552 HHY327552 HRU327552 IBQ327552 ILM327552 IVI327552 JFE327552 JPA327552 JYW327552 KIS327552 KSO327552 LCK327552 LMG327552 LWC327552 MFY327552 MPU327552 MZQ327552 NJM327552 NTI327552 ODE327552 ONA327552 OWW327552 PGS327552 PQO327552 QAK327552 QKG327552 QUC327552 RDY327552 RNU327552 RXQ327552 SHM327552 SRI327552 TBE327552 TLA327552 TUW327552 UES327552 UOO327552 UYK327552 VIG327552 VSC327552 WBY327552 WLU327552 WVQ327552 H393088 JE393088 TA393088 ACW393088 AMS393088 AWO393088 BGK393088 BQG393088 CAC393088 CJY393088 CTU393088 DDQ393088 DNM393088 DXI393088 EHE393088 ERA393088 FAW393088 FKS393088 FUO393088 GEK393088 GOG393088 GYC393088 HHY393088 HRU393088 IBQ393088 ILM393088 IVI393088 JFE393088 JPA393088 JYW393088 KIS393088 KSO393088 LCK393088 LMG393088 LWC393088 MFY393088 MPU393088 MZQ393088 NJM393088 NTI393088 ODE393088 ONA393088 OWW393088 PGS393088 PQO393088 QAK393088 QKG393088 QUC393088 RDY393088 RNU393088 RXQ393088 SHM393088 SRI393088 TBE393088 TLA393088 TUW393088 UES393088 UOO393088 UYK393088 VIG393088 VSC393088 WBY393088 WLU393088 WVQ393088 H458624 JE458624 TA458624 ACW458624 AMS458624 AWO458624 BGK458624 BQG458624 CAC458624 CJY458624 CTU458624 DDQ458624 DNM458624 DXI458624 EHE458624 ERA458624 FAW458624 FKS458624 FUO458624 GEK458624 GOG458624 GYC458624 HHY458624 HRU458624 IBQ458624 ILM458624 IVI458624 JFE458624 JPA458624 JYW458624 KIS458624 KSO458624 LCK458624 LMG458624 LWC458624 MFY458624 MPU458624 MZQ458624 NJM458624 NTI458624 ODE458624 ONA458624 OWW458624 PGS458624 PQO458624 QAK458624 QKG458624 QUC458624 RDY458624 RNU458624 RXQ458624 SHM458624 SRI458624 TBE458624 TLA458624 TUW458624 UES458624 UOO458624 UYK458624 VIG458624 VSC458624 WBY458624 WLU458624 WVQ458624 H524160 JE524160 TA524160 ACW524160 AMS524160 AWO524160 BGK524160 BQG524160 CAC524160 CJY524160 CTU524160 DDQ524160 DNM524160 DXI524160 EHE524160 ERA524160 FAW524160 FKS524160 FUO524160 GEK524160 GOG524160 GYC524160 HHY524160 HRU524160 IBQ524160 ILM524160 IVI524160 JFE524160 JPA524160 JYW524160 KIS524160 KSO524160 LCK524160 LMG524160 LWC524160 MFY524160 MPU524160 MZQ524160 NJM524160 NTI524160 ODE524160 ONA524160 OWW524160 PGS524160 PQO524160 QAK524160 QKG524160 QUC524160 RDY524160 RNU524160 RXQ524160 SHM524160 SRI524160 TBE524160 TLA524160 TUW524160 UES524160 UOO524160 UYK524160 VIG524160 VSC524160 WBY524160 WLU524160 WVQ524160 H589696 JE589696 TA589696 ACW589696 AMS589696 AWO589696 BGK589696 BQG589696 CAC589696 CJY589696 CTU589696 DDQ589696 DNM589696 DXI589696 EHE589696 ERA589696 FAW589696 FKS589696 FUO589696 GEK589696 GOG589696 GYC589696 HHY589696 HRU589696 IBQ589696 ILM589696 IVI589696 JFE589696 JPA589696 JYW589696 KIS589696 KSO589696 LCK589696 LMG589696 LWC589696 MFY589696 MPU589696 MZQ589696 NJM589696 NTI589696 ODE589696 ONA589696 OWW589696 PGS589696 PQO589696 QAK589696 QKG589696 QUC589696 RDY589696 RNU589696 RXQ589696 SHM589696 SRI589696 TBE589696 TLA589696 TUW589696 UES589696 UOO589696 UYK589696 VIG589696 VSC589696 WBY589696 WLU589696 WVQ589696 H655232 JE655232 TA655232 ACW655232 AMS655232 AWO655232 BGK655232 BQG655232 CAC655232 CJY655232 CTU655232 DDQ655232 DNM655232 DXI655232 EHE655232 ERA655232 FAW655232 FKS655232 FUO655232 GEK655232 GOG655232 GYC655232 HHY655232 HRU655232 IBQ655232 ILM655232 IVI655232 JFE655232 JPA655232 JYW655232 KIS655232 KSO655232 LCK655232 LMG655232 LWC655232 MFY655232 MPU655232 MZQ655232 NJM655232 NTI655232 ODE655232 ONA655232 OWW655232 PGS655232 PQO655232 QAK655232 QKG655232 QUC655232 RDY655232 RNU655232 RXQ655232 SHM655232 SRI655232 TBE655232 TLA655232 TUW655232 UES655232 UOO655232 UYK655232 VIG655232 VSC655232 WBY655232 WLU655232 WVQ655232 H720768 JE720768 TA720768 ACW720768 AMS720768 AWO720768 BGK720768 BQG720768 CAC720768 CJY720768 CTU720768 DDQ720768 DNM720768 DXI720768 EHE720768 ERA720768 FAW720768 FKS720768 FUO720768 GEK720768 GOG720768 GYC720768 HHY720768 HRU720768 IBQ720768 ILM720768 IVI720768 JFE720768 JPA720768 JYW720768 KIS720768 KSO720768 LCK720768 LMG720768 LWC720768 MFY720768 MPU720768 MZQ720768 NJM720768 NTI720768 ODE720768 ONA720768 OWW720768 PGS720768 PQO720768 QAK720768 QKG720768 QUC720768 RDY720768 RNU720768 RXQ720768 SHM720768 SRI720768 TBE720768 TLA720768 TUW720768 UES720768 UOO720768 UYK720768 VIG720768 VSC720768 WBY720768 WLU720768 WVQ720768 H786304 JE786304 TA786304 ACW786304 AMS786304 AWO786304 BGK786304 BQG786304 CAC786304 CJY786304 CTU786304 DDQ786304 DNM786304 DXI786304 EHE786304 ERA786304 FAW786304 FKS786304 FUO786304 GEK786304 GOG786304 GYC786304 HHY786304 HRU786304 IBQ786304 ILM786304 IVI786304 JFE786304 JPA786304 JYW786304 KIS786304 KSO786304 LCK786304 LMG786304 LWC786304 MFY786304 MPU786304 MZQ786304 NJM786304 NTI786304 ODE786304 ONA786304 OWW786304 PGS786304 PQO786304 QAK786304 QKG786304 QUC786304 RDY786304 RNU786304 RXQ786304 SHM786304 SRI786304 TBE786304 TLA786304 TUW786304 UES786304 UOO786304 UYK786304 VIG786304 VSC786304 WBY786304 WLU786304 WVQ786304 H851840 JE851840 TA851840 ACW851840 AMS851840 AWO851840 BGK851840 BQG851840 CAC851840 CJY851840 CTU851840 DDQ851840 DNM851840 DXI851840 EHE851840 ERA851840 FAW851840 FKS851840 FUO851840 GEK851840 GOG851840 GYC851840 HHY851840 HRU851840 IBQ851840 ILM851840 IVI851840 JFE851840 JPA851840 JYW851840 KIS851840 KSO851840 LCK851840 LMG851840 LWC851840 MFY851840 MPU851840 MZQ851840 NJM851840 NTI851840 ODE851840 ONA851840 OWW851840 PGS851840 PQO851840 QAK851840 QKG851840 QUC851840 RDY851840 RNU851840 RXQ851840 SHM851840 SRI851840 TBE851840 TLA851840 TUW851840 UES851840 UOO851840 UYK851840 VIG851840 VSC851840 WBY851840 WLU851840 WVQ851840 H917376 JE917376 TA917376 ACW917376 AMS917376 AWO917376 BGK917376 BQG917376 CAC917376 CJY917376 CTU917376 DDQ917376 DNM917376 DXI917376 EHE917376 ERA917376 FAW917376 FKS917376 FUO917376 GEK917376 GOG917376 GYC917376 HHY917376 HRU917376 IBQ917376 ILM917376 IVI917376 JFE917376 JPA917376 JYW917376 KIS917376 KSO917376 LCK917376 LMG917376 LWC917376 MFY917376 MPU917376 MZQ917376 NJM917376 NTI917376 ODE917376 ONA917376 OWW917376 PGS917376 PQO917376 QAK917376 QKG917376 QUC917376 RDY917376 RNU917376 RXQ917376 SHM917376 SRI917376 TBE917376 TLA917376 TUW917376 UES917376 UOO917376 UYK917376 VIG917376 VSC917376 WBY917376 WLU917376 WVQ917376 H982912 JE982912 TA982912 ACW982912 AMS982912 AWO982912 BGK982912 BQG982912 CAC982912 CJY982912 CTU982912 DDQ982912 DNM982912 DXI982912 EHE982912 ERA982912 FAW982912 FKS982912 FUO982912 GEK982912 GOG982912 GYC982912 HHY982912 HRU982912 IBQ982912 ILM982912 IVI982912 JFE982912 JPA982912 JYW982912 KIS982912 KSO982912 LCK982912 LMG982912 LWC982912 MFY982912 MPU982912 MZQ982912 NJM982912 NTI982912 ODE982912 ONA982912 OWW982912 PGS982912 PQO982912 QAK982912 QKG982912 QUC982912 RDY982912 RNU982912 RXQ982912 SHM982912 SRI982912 TBE982912 TLA982912 TUW982912 UES982912 UOO982912 UYK982912 VIG982912 VSC982912 WBY982912 WLU982912 WVQ982912 F65408 JC65408 SY65408 ACU65408 AMQ65408 AWM65408 BGI65408 BQE65408 CAA65408 CJW65408 CTS65408 DDO65408 DNK65408 DXG65408 EHC65408 EQY65408 FAU65408 FKQ65408 FUM65408 GEI65408 GOE65408 GYA65408 HHW65408 HRS65408 IBO65408 ILK65408 IVG65408 JFC65408 JOY65408 JYU65408 KIQ65408 KSM65408 LCI65408 LME65408 LWA65408 MFW65408 MPS65408 MZO65408 NJK65408 NTG65408 ODC65408 OMY65408 OWU65408 PGQ65408 PQM65408 QAI65408 QKE65408 QUA65408 RDW65408 RNS65408 RXO65408 SHK65408 SRG65408 TBC65408 TKY65408 TUU65408 UEQ65408 UOM65408 UYI65408 VIE65408 VSA65408 WBW65408 WLS65408 WVO65408 F130944 JC130944 SY130944 ACU130944 AMQ130944 AWM130944 BGI130944 BQE130944 CAA130944 CJW130944 CTS130944 DDO130944 DNK130944 DXG130944 EHC130944 EQY130944 FAU130944 FKQ130944 FUM130944 GEI130944 GOE130944 GYA130944 HHW130944 HRS130944 IBO130944 ILK130944 IVG130944 JFC130944 JOY130944 JYU130944 KIQ130944 KSM130944 LCI130944 LME130944 LWA130944 MFW130944 MPS130944 MZO130944 NJK130944 NTG130944 ODC130944 OMY130944 OWU130944 PGQ130944 PQM130944 QAI130944 QKE130944 QUA130944 RDW130944 RNS130944 RXO130944 SHK130944 SRG130944 TBC130944 TKY130944 TUU130944 UEQ130944 UOM130944 UYI130944 VIE130944 VSA130944 WBW130944 WLS130944 WVO130944 F196480 JC196480 SY196480 ACU196480 AMQ196480 AWM196480 BGI196480 BQE196480 CAA196480 CJW196480 CTS196480 DDO196480 DNK196480 DXG196480 EHC196480 EQY196480 FAU196480 FKQ196480 FUM196480 GEI196480 GOE196480 GYA196480 HHW196480 HRS196480 IBO196480 ILK196480 IVG196480 JFC196480 JOY196480 JYU196480 KIQ196480 KSM196480 LCI196480 LME196480 LWA196480 MFW196480 MPS196480 MZO196480 NJK196480 NTG196480 ODC196480 OMY196480 OWU196480 PGQ196480 PQM196480 QAI196480 QKE196480 QUA196480 RDW196480 RNS196480 RXO196480 SHK196480 SRG196480 TBC196480 TKY196480 TUU196480 UEQ196480 UOM196480 UYI196480 VIE196480 VSA196480 WBW196480 WLS196480 WVO196480 F262016 JC262016 SY262016 ACU262016 AMQ262016 AWM262016 BGI262016 BQE262016 CAA262016 CJW262016 CTS262016 DDO262016 DNK262016 DXG262016 EHC262016 EQY262016 FAU262016 FKQ262016 FUM262016 GEI262016 GOE262016 GYA262016 HHW262016 HRS262016 IBO262016 ILK262016 IVG262016 JFC262016 JOY262016 JYU262016 KIQ262016 KSM262016 LCI262016 LME262016 LWA262016 MFW262016 MPS262016 MZO262016 NJK262016 NTG262016 ODC262016 OMY262016 OWU262016 PGQ262016 PQM262016 QAI262016 QKE262016 QUA262016 RDW262016 RNS262016 RXO262016 SHK262016 SRG262016 TBC262016 TKY262016 TUU262016 UEQ262016 UOM262016 UYI262016 VIE262016 VSA262016 WBW262016 WLS262016 WVO262016 F327552 JC327552 SY327552 ACU327552 AMQ327552 AWM327552 BGI327552 BQE327552 CAA327552 CJW327552 CTS327552 DDO327552 DNK327552 DXG327552 EHC327552 EQY327552 FAU327552 FKQ327552 FUM327552 GEI327552 GOE327552 GYA327552 HHW327552 HRS327552 IBO327552 ILK327552 IVG327552 JFC327552 JOY327552 JYU327552 KIQ327552 KSM327552 LCI327552 LME327552 LWA327552 MFW327552 MPS327552 MZO327552 NJK327552 NTG327552 ODC327552 OMY327552 OWU327552 PGQ327552 PQM327552 QAI327552 QKE327552 QUA327552 RDW327552 RNS327552 RXO327552 SHK327552 SRG327552 TBC327552 TKY327552 TUU327552 UEQ327552 UOM327552 UYI327552 VIE327552 VSA327552 WBW327552 WLS327552 WVO327552 F393088 JC393088 SY393088 ACU393088 AMQ393088 AWM393088 BGI393088 BQE393088 CAA393088 CJW393088 CTS393088 DDO393088 DNK393088 DXG393088 EHC393088 EQY393088 FAU393088 FKQ393088 FUM393088 GEI393088 GOE393088 GYA393088 HHW393088 HRS393088 IBO393088 ILK393088 IVG393088 JFC393088 JOY393088 JYU393088 KIQ393088 KSM393088 LCI393088 LME393088 LWA393088 MFW393088 MPS393088 MZO393088 NJK393088 NTG393088 ODC393088 OMY393088 OWU393088 PGQ393088 PQM393088 QAI393088 QKE393088 QUA393088 RDW393088 RNS393088 RXO393088 SHK393088 SRG393088 TBC393088 TKY393088 TUU393088 UEQ393088 UOM393088 UYI393088 VIE393088 VSA393088 WBW393088 WLS393088 WVO393088 F458624 JC458624 SY458624 ACU458624 AMQ458624 AWM458624 BGI458624 BQE458624 CAA458624 CJW458624 CTS458624 DDO458624 DNK458624 DXG458624 EHC458624 EQY458624 FAU458624 FKQ458624 FUM458624 GEI458624 GOE458624 GYA458624 HHW458624 HRS458624 IBO458624 ILK458624 IVG458624 JFC458624 JOY458624 JYU458624 KIQ458624 KSM458624 LCI458624 LME458624 LWA458624 MFW458624 MPS458624 MZO458624 NJK458624 NTG458624 ODC458624 OMY458624 OWU458624 PGQ458624 PQM458624 QAI458624 QKE458624 QUA458624 RDW458624 RNS458624 RXO458624 SHK458624 SRG458624 TBC458624 TKY458624 TUU458624 UEQ458624 UOM458624 UYI458624 VIE458624 VSA458624 WBW458624 WLS458624 WVO458624 F524160 JC524160 SY524160 ACU524160 AMQ524160 AWM524160 BGI524160 BQE524160 CAA524160 CJW524160 CTS524160 DDO524160 DNK524160 DXG524160 EHC524160 EQY524160 FAU524160 FKQ524160 FUM524160 GEI524160 GOE524160 GYA524160 HHW524160 HRS524160 IBO524160 ILK524160 IVG524160 JFC524160 JOY524160 JYU524160 KIQ524160 KSM524160 LCI524160 LME524160 LWA524160 MFW524160 MPS524160 MZO524160 NJK524160 NTG524160 ODC524160 OMY524160 OWU524160 PGQ524160 PQM524160 QAI524160 QKE524160 QUA524160 RDW524160 RNS524160 RXO524160 SHK524160 SRG524160 TBC524160 TKY524160 TUU524160 UEQ524160 UOM524160 UYI524160 VIE524160 VSA524160 WBW524160 WLS524160 WVO524160 F589696 JC589696 SY589696 ACU589696 AMQ589696 AWM589696 BGI589696 BQE589696 CAA589696 CJW589696 CTS589696 DDO589696 DNK589696 DXG589696 EHC589696 EQY589696 FAU589696 FKQ589696 FUM589696 GEI589696 GOE589696 GYA589696 HHW589696 HRS589696 IBO589696 ILK589696 IVG589696 JFC589696 JOY589696 JYU589696 KIQ589696 KSM589696 LCI589696 LME589696 LWA589696 MFW589696 MPS589696 MZO589696 NJK589696 NTG589696 ODC589696 OMY589696 OWU589696 PGQ589696 PQM589696 QAI589696 QKE589696 QUA589696 RDW589696 RNS589696 RXO589696 SHK589696 SRG589696 TBC589696 TKY589696 TUU589696 UEQ589696 UOM589696 UYI589696 VIE589696 VSA589696 WBW589696 WLS589696 WVO589696 F655232 JC655232 SY655232 ACU655232 AMQ655232 AWM655232 BGI655232 BQE655232 CAA655232 CJW655232 CTS655232 DDO655232 DNK655232 DXG655232 EHC655232 EQY655232 FAU655232 FKQ655232 FUM655232 GEI655232 GOE655232 GYA655232 HHW655232 HRS655232 IBO655232 ILK655232 IVG655232 JFC655232 JOY655232 JYU655232 KIQ655232 KSM655232 LCI655232 LME655232 LWA655232 MFW655232 MPS655232 MZO655232 NJK655232 NTG655232 ODC655232 OMY655232 OWU655232 PGQ655232 PQM655232 QAI655232 QKE655232 QUA655232 RDW655232 RNS655232 RXO655232 SHK655232 SRG655232 TBC655232 TKY655232 TUU655232 UEQ655232 UOM655232 UYI655232 VIE655232 VSA655232 WBW655232 WLS655232 WVO655232 F720768 JC720768 SY720768 ACU720768 AMQ720768 AWM720768 BGI720768 BQE720768 CAA720768 CJW720768 CTS720768 DDO720768 DNK720768 DXG720768 EHC720768 EQY720768 FAU720768 FKQ720768 FUM720768 GEI720768 GOE720768 GYA720768 HHW720768 HRS720768 IBO720768 ILK720768 IVG720768 JFC720768 JOY720768 JYU720768 KIQ720768 KSM720768 LCI720768 LME720768 LWA720768 MFW720768 MPS720768 MZO720768 NJK720768 NTG720768 ODC720768 OMY720768 OWU720768 PGQ720768 PQM720768 QAI720768 QKE720768 QUA720768 RDW720768 RNS720768 RXO720768 SHK720768 SRG720768 TBC720768 TKY720768 TUU720768 UEQ720768 UOM720768 UYI720768 VIE720768 VSA720768 WBW720768 WLS720768 WVO720768 F786304 JC786304 SY786304 ACU786304 AMQ786304 AWM786304 BGI786304 BQE786304 CAA786304 CJW786304 CTS786304 DDO786304 DNK786304 DXG786304 EHC786304 EQY786304 FAU786304 FKQ786304 FUM786304 GEI786304 GOE786304 GYA786304 HHW786304 HRS786304 IBO786304 ILK786304 IVG786304 JFC786304 JOY786304 JYU786304 KIQ786304 KSM786304 LCI786304 LME786304 LWA786304 MFW786304 MPS786304 MZO786304 NJK786304 NTG786304 ODC786304 OMY786304 OWU786304 PGQ786304 PQM786304 QAI786304 QKE786304 QUA786304 RDW786304 RNS786304 RXO786304 SHK786304 SRG786304 TBC786304 TKY786304 TUU786304 UEQ786304 UOM786304 UYI786304 VIE786304 VSA786304 WBW786304 WLS786304 WVO786304 F851840 JC851840 SY851840 ACU851840 AMQ851840 AWM851840 BGI851840 BQE851840 CAA851840 CJW851840 CTS851840 DDO851840 DNK851840 DXG851840 EHC851840 EQY851840 FAU851840 FKQ851840 FUM851840 GEI851840 GOE851840 GYA851840 HHW851840 HRS851840 IBO851840 ILK851840 IVG851840 JFC851840 JOY851840 JYU851840 KIQ851840 KSM851840 LCI851840 LME851840 LWA851840 MFW851840 MPS851840 MZO851840 NJK851840 NTG851840 ODC851840 OMY851840 OWU851840 PGQ851840 PQM851840 QAI851840 QKE851840 QUA851840 RDW851840 RNS851840 RXO851840 SHK851840 SRG851840 TBC851840 TKY851840 TUU851840 UEQ851840 UOM851840 UYI851840 VIE851840 VSA851840 WBW851840 WLS851840 WVO851840 F917376 JC917376 SY917376 ACU917376 AMQ917376 AWM917376 BGI917376 BQE917376 CAA917376 CJW917376 CTS917376 DDO917376 DNK917376 DXG917376 EHC917376 EQY917376 FAU917376 FKQ917376 FUM917376 GEI917376 GOE917376 GYA917376 HHW917376 HRS917376 IBO917376 ILK917376 IVG917376 JFC917376 JOY917376 JYU917376 KIQ917376 KSM917376 LCI917376 LME917376 LWA917376 MFW917376 MPS917376 MZO917376 NJK917376 NTG917376 ODC917376 OMY917376 OWU917376 PGQ917376 PQM917376 QAI917376 QKE917376 QUA917376 RDW917376 RNS917376 RXO917376 SHK917376 SRG917376 TBC917376 TKY917376 TUU917376 UEQ917376 UOM917376 UYI917376 VIE917376 VSA917376 WBW917376 WLS917376 WVO917376 F982912 JC982912 SY982912 ACU982912 AMQ982912 AWM982912 BGI982912 BQE982912 CAA982912 CJW982912 CTS982912 DDO982912 DNK982912 DXG982912 EHC982912 EQY982912 FAU982912 FKQ982912 FUM982912 GEI982912 GOE982912 GYA982912 HHW982912 HRS982912 IBO982912 ILK982912 IVG982912 JFC982912 JOY982912 JYU982912 KIQ982912 KSM982912 LCI982912 LME982912 LWA982912 MFW982912 MPS982912 MZO982912 NJK982912 NTG982912 ODC982912 OMY982912 OWU982912 PGQ982912 PQM982912 QAI982912 QKE982912 QUA982912 RDW982912 RNS982912 RXO982912 SHK982912 SRG982912 TBC982912 TKY982912 TUU982912 UEQ982912 UOM982912 UYI982912 VIE982912 VSA982912 WBW982912 WLS982912 WVO982912 AC65408 JL65408 TH65408 ADD65408 AMZ65408 AWV65408 BGR65408 BQN65408 CAJ65408 CKF65408 CUB65408 DDX65408 DNT65408 DXP65408 EHL65408 ERH65408 FBD65408 FKZ65408 FUV65408 GER65408 GON65408 GYJ65408 HIF65408 HSB65408 IBX65408 ILT65408 IVP65408 JFL65408 JPH65408 JZD65408 KIZ65408 KSV65408 LCR65408 LMN65408 LWJ65408 MGF65408 MQB65408 MZX65408 NJT65408 NTP65408 ODL65408 ONH65408 OXD65408 PGZ65408 PQV65408 QAR65408 QKN65408 QUJ65408 REF65408 ROB65408 RXX65408 SHT65408 SRP65408 TBL65408 TLH65408 TVD65408 UEZ65408 UOV65408 UYR65408 VIN65408 VSJ65408 WCF65408 WMB65408 WVX65408 AC130944 JL130944 TH130944 ADD130944 AMZ130944 AWV130944 BGR130944 BQN130944 CAJ130944 CKF130944 CUB130944 DDX130944 DNT130944 DXP130944 EHL130944 ERH130944 FBD130944 FKZ130944 FUV130944 GER130944 GON130944 GYJ130944 HIF130944 HSB130944 IBX130944 ILT130944 IVP130944 JFL130944 JPH130944 JZD130944 KIZ130944 KSV130944 LCR130944 LMN130944 LWJ130944 MGF130944 MQB130944 MZX130944 NJT130944 NTP130944 ODL130944 ONH130944 OXD130944 PGZ130944 PQV130944 QAR130944 QKN130944 QUJ130944 REF130944 ROB130944 RXX130944 SHT130944 SRP130944 TBL130944 TLH130944 TVD130944 UEZ130944 UOV130944 UYR130944 VIN130944 VSJ130944 WCF130944 WMB130944 WVX130944 AC196480 JL196480 TH196480 ADD196480 AMZ196480 AWV196480 BGR196480 BQN196480 CAJ196480 CKF196480 CUB196480 DDX196480 DNT196480 DXP196480 EHL196480 ERH196480 FBD196480 FKZ196480 FUV196480 GER196480 GON196480 GYJ196480 HIF196480 HSB196480 IBX196480 ILT196480 IVP196480 JFL196480 JPH196480 JZD196480 KIZ196480 KSV196480 LCR196480 LMN196480 LWJ196480 MGF196480 MQB196480 MZX196480 NJT196480 NTP196480 ODL196480 ONH196480 OXD196480 PGZ196480 PQV196480 QAR196480 QKN196480 QUJ196480 REF196480 ROB196480 RXX196480 SHT196480 SRP196480 TBL196480 TLH196480 TVD196480 UEZ196480 UOV196480 UYR196480 VIN196480 VSJ196480 WCF196480 WMB196480 WVX196480 AC262016 JL262016 TH262016 ADD262016 AMZ262016 AWV262016 BGR262016 BQN262016 CAJ262016 CKF262016 CUB262016 DDX262016 DNT262016 DXP262016 EHL262016 ERH262016 FBD262016 FKZ262016 FUV262016 GER262016 GON262016 GYJ262016 HIF262016 HSB262016 IBX262016 ILT262016 IVP262016 JFL262016 JPH262016 JZD262016 KIZ262016 KSV262016 LCR262016 LMN262016 LWJ262016 MGF262016 MQB262016 MZX262016 NJT262016 NTP262016 ODL262016 ONH262016 OXD262016 PGZ262016 PQV262016 QAR262016 QKN262016 QUJ262016 REF262016 ROB262016 RXX262016 SHT262016 SRP262016 TBL262016 TLH262016 TVD262016 UEZ262016 UOV262016 UYR262016 VIN262016 VSJ262016 WCF262016 WMB262016 WVX262016 AC327552 JL327552 TH327552 ADD327552 AMZ327552 AWV327552 BGR327552 BQN327552 CAJ327552 CKF327552 CUB327552 DDX327552 DNT327552 DXP327552 EHL327552 ERH327552 FBD327552 FKZ327552 FUV327552 GER327552 GON327552 GYJ327552 HIF327552 HSB327552 IBX327552 ILT327552 IVP327552 JFL327552 JPH327552 JZD327552 KIZ327552 KSV327552 LCR327552 LMN327552 LWJ327552 MGF327552 MQB327552 MZX327552 NJT327552 NTP327552 ODL327552 ONH327552 OXD327552 PGZ327552 PQV327552 QAR327552 QKN327552 QUJ327552 REF327552 ROB327552 RXX327552 SHT327552 SRP327552 TBL327552 TLH327552 TVD327552 UEZ327552 UOV327552 UYR327552 VIN327552 VSJ327552 WCF327552 WMB327552 WVX327552 AC393088 JL393088 TH393088 ADD393088 AMZ393088 AWV393088 BGR393088 BQN393088 CAJ393088 CKF393088 CUB393088 DDX393088 DNT393088 DXP393088 EHL393088 ERH393088 FBD393088 FKZ393088 FUV393088 GER393088 GON393088 GYJ393088 HIF393088 HSB393088 IBX393088 ILT393088 IVP393088 JFL393088 JPH393088 JZD393088 KIZ393088 KSV393088 LCR393088 LMN393088 LWJ393088 MGF393088 MQB393088 MZX393088 NJT393088 NTP393088 ODL393088 ONH393088 OXD393088 PGZ393088 PQV393088 QAR393088 QKN393088 QUJ393088 REF393088 ROB393088 RXX393088 SHT393088 SRP393088 TBL393088 TLH393088 TVD393088 UEZ393088 UOV393088 UYR393088 VIN393088 VSJ393088 WCF393088 WMB393088 WVX393088 AC458624 JL458624 TH458624 ADD458624 AMZ458624 AWV458624 BGR458624 BQN458624 CAJ458624 CKF458624 CUB458624 DDX458624 DNT458624 DXP458624 EHL458624 ERH458624 FBD458624 FKZ458624 FUV458624 GER458624 GON458624 GYJ458624 HIF458624 HSB458624 IBX458624 ILT458624 IVP458624 JFL458624 JPH458624 JZD458624 KIZ458624 KSV458624 LCR458624 LMN458624 LWJ458624 MGF458624 MQB458624 MZX458624 NJT458624 NTP458624 ODL458624 ONH458624 OXD458624 PGZ458624 PQV458624 QAR458624 QKN458624 QUJ458624 REF458624 ROB458624 RXX458624 SHT458624 SRP458624 TBL458624 TLH458624 TVD458624 UEZ458624 UOV458624 UYR458624 VIN458624 VSJ458624 WCF458624 WMB458624 WVX458624 AC524160 JL524160 TH524160 ADD524160 AMZ524160 AWV524160 BGR524160 BQN524160 CAJ524160 CKF524160 CUB524160 DDX524160 DNT524160 DXP524160 EHL524160 ERH524160 FBD524160 FKZ524160 FUV524160 GER524160 GON524160 GYJ524160 HIF524160 HSB524160 IBX524160 ILT524160 IVP524160 JFL524160 JPH524160 JZD524160 KIZ524160 KSV524160 LCR524160 LMN524160 LWJ524160 MGF524160 MQB524160 MZX524160 NJT524160 NTP524160 ODL524160 ONH524160 OXD524160 PGZ524160 PQV524160 QAR524160 QKN524160 QUJ524160 REF524160 ROB524160 RXX524160 SHT524160 SRP524160 TBL524160 TLH524160 TVD524160 UEZ524160 UOV524160 UYR524160 VIN524160 VSJ524160 WCF524160 WMB524160 WVX524160 AC589696 JL589696 TH589696 ADD589696 AMZ589696 AWV589696 BGR589696 BQN589696 CAJ589696 CKF589696 CUB589696 DDX589696 DNT589696 DXP589696 EHL589696 ERH589696 FBD589696 FKZ589696 FUV589696 GER589696 GON589696 GYJ589696 HIF589696 HSB589696 IBX589696 ILT589696 IVP589696 JFL589696 JPH589696 JZD589696 KIZ589696 KSV589696 LCR589696 LMN589696 LWJ589696 MGF589696 MQB589696 MZX589696 NJT589696 NTP589696 ODL589696 ONH589696 OXD589696 PGZ589696 PQV589696 QAR589696 QKN589696 QUJ589696 REF589696 ROB589696 RXX589696 SHT589696 SRP589696 TBL589696 TLH589696 TVD589696 UEZ589696 UOV589696 UYR589696 VIN589696 VSJ589696 WCF589696 WMB589696 WVX589696 AC655232 JL655232 TH655232 ADD655232 AMZ655232 AWV655232 BGR655232 BQN655232 CAJ655232 CKF655232 CUB655232 DDX655232 DNT655232 DXP655232 EHL655232 ERH655232 FBD655232 FKZ655232 FUV655232 GER655232 GON655232 GYJ655232 HIF655232 HSB655232 IBX655232 ILT655232 IVP655232 JFL655232 JPH655232 JZD655232 KIZ655232 KSV655232 LCR655232 LMN655232 LWJ655232 MGF655232 MQB655232 MZX655232 NJT655232 NTP655232 ODL655232 ONH655232 OXD655232 PGZ655232 PQV655232 QAR655232 QKN655232 QUJ655232 REF655232 ROB655232 RXX655232 SHT655232 SRP655232 TBL655232 TLH655232 TVD655232 UEZ655232 UOV655232 UYR655232 VIN655232 VSJ655232 WCF655232 WMB655232 WVX655232 AC720768 JL720768 TH720768 ADD720768 AMZ720768 AWV720768 BGR720768 BQN720768 CAJ720768 CKF720768 CUB720768 DDX720768 DNT720768 DXP720768 EHL720768 ERH720768 FBD720768 FKZ720768 FUV720768 GER720768 GON720768 GYJ720768 HIF720768 HSB720768 IBX720768 ILT720768 IVP720768 JFL720768 JPH720768 JZD720768 KIZ720768 KSV720768 LCR720768 LMN720768 LWJ720768 MGF720768 MQB720768 MZX720768 NJT720768 NTP720768 ODL720768 ONH720768 OXD720768 PGZ720768 PQV720768 QAR720768 QKN720768 QUJ720768 REF720768 ROB720768 RXX720768 SHT720768 SRP720768 TBL720768 TLH720768 TVD720768 UEZ720768 UOV720768 UYR720768 VIN720768 VSJ720768 WCF720768 WMB720768 WVX720768 AC786304 JL786304 TH786304 ADD786304 AMZ786304 AWV786304 BGR786304 BQN786304 CAJ786304 CKF786304 CUB786304 DDX786304 DNT786304 DXP786304 EHL786304 ERH786304 FBD786304 FKZ786304 FUV786304 GER786304 GON786304 GYJ786304 HIF786304 HSB786304 IBX786304 ILT786304 IVP786304 JFL786304 JPH786304 JZD786304 KIZ786304 KSV786304 LCR786304 LMN786304 LWJ786304 MGF786304 MQB786304 MZX786304 NJT786304 NTP786304 ODL786304 ONH786304 OXD786304 PGZ786304 PQV786304 QAR786304 QKN786304 QUJ786304 REF786304 ROB786304 RXX786304 SHT786304 SRP786304 TBL786304 TLH786304 TVD786304 UEZ786304 UOV786304 UYR786304 VIN786304 VSJ786304 WCF786304 WMB786304 WVX786304 AC851840 JL851840 TH851840 ADD851840 AMZ851840 AWV851840 BGR851840 BQN851840 CAJ851840 CKF851840 CUB851840 DDX851840 DNT851840 DXP851840 EHL851840 ERH851840 FBD851840 FKZ851840 FUV851840 GER851840 GON851840 GYJ851840 HIF851840 HSB851840 IBX851840 ILT851840 IVP851840 JFL851840 JPH851840 JZD851840 KIZ851840 KSV851840 LCR851840 LMN851840 LWJ851840 MGF851840 MQB851840 MZX851840 NJT851840 NTP851840 ODL851840 ONH851840 OXD851840 PGZ851840 PQV851840 QAR851840 QKN851840 QUJ851840 REF851840 ROB851840 RXX851840 SHT851840 SRP851840 TBL851840 TLH851840 TVD851840 UEZ851840 UOV851840 UYR851840 VIN851840 VSJ851840 WCF851840 WMB851840 WVX851840 AC917376 JL917376 TH917376 ADD917376 AMZ917376 AWV917376 BGR917376 BQN917376 CAJ917376 CKF917376 CUB917376 DDX917376 DNT917376 DXP917376 EHL917376 ERH917376 FBD917376 FKZ917376 FUV917376 GER917376 GON917376 GYJ917376 HIF917376 HSB917376 IBX917376 ILT917376 IVP917376 JFL917376 JPH917376 JZD917376 KIZ917376 KSV917376 LCR917376 LMN917376 LWJ917376 MGF917376 MQB917376 MZX917376 NJT917376 NTP917376 ODL917376 ONH917376 OXD917376 PGZ917376 PQV917376 QAR917376 QKN917376 QUJ917376 REF917376 ROB917376 RXX917376 SHT917376 SRP917376 TBL917376 TLH917376 TVD917376 UEZ917376 UOV917376 UYR917376 VIN917376 VSJ917376 WCF917376 WMB917376 WVX917376 AC982912 JL982912 TH982912 ADD982912 AMZ982912 AWV982912 BGR982912 BQN982912 CAJ982912 CKF982912 CUB982912 DDX982912 DNT982912 DXP982912 EHL982912 ERH982912 FBD982912 FKZ982912 FUV982912 GER982912 GON982912 GYJ982912 HIF982912 HSB982912 IBX982912 ILT982912 IVP982912 JFL982912 JPH982912 JZD982912 KIZ982912 KSV982912 LCR982912 LMN982912 LWJ982912 MGF982912 MQB982912 MZX982912 NJT982912 NTP982912 ODL982912 ONH982912 OXD982912 PGZ982912 PQV982912 QAR982912 QKN982912 QUJ982912 REF982912 ROB982912 RXX982912 SHT982912 SRP982912 TBL982912 TLH982912 TVD982912 UEZ982912 UOV982912 UYR982912 VIN982912 VSJ982912 WCF982912 WMB982912 WVX982912 AC65413:AC65414 JL65413:JL65414 TH65413:TH65414 ADD65413:ADD65414 AMZ65413:AMZ65414 AWV65413:AWV65414 BGR65413:BGR65414 BQN65413:BQN65414 CAJ65413:CAJ65414 CKF65413:CKF65414 CUB65413:CUB65414 DDX65413:DDX65414 DNT65413:DNT65414 DXP65413:DXP65414 EHL65413:EHL65414 ERH65413:ERH65414 FBD65413:FBD65414 FKZ65413:FKZ65414 FUV65413:FUV65414 GER65413:GER65414 GON65413:GON65414 GYJ65413:GYJ65414 HIF65413:HIF65414 HSB65413:HSB65414 IBX65413:IBX65414 ILT65413:ILT65414 IVP65413:IVP65414 JFL65413:JFL65414 JPH65413:JPH65414 JZD65413:JZD65414 KIZ65413:KIZ65414 KSV65413:KSV65414 LCR65413:LCR65414 LMN65413:LMN65414 LWJ65413:LWJ65414 MGF65413:MGF65414 MQB65413:MQB65414 MZX65413:MZX65414 NJT65413:NJT65414 NTP65413:NTP65414 ODL65413:ODL65414 ONH65413:ONH65414 OXD65413:OXD65414 PGZ65413:PGZ65414 PQV65413:PQV65414 QAR65413:QAR65414 QKN65413:QKN65414 QUJ65413:QUJ65414 REF65413:REF65414 ROB65413:ROB65414 RXX65413:RXX65414 SHT65413:SHT65414 SRP65413:SRP65414 TBL65413:TBL65414 TLH65413:TLH65414 TVD65413:TVD65414 UEZ65413:UEZ65414 UOV65413:UOV65414 UYR65413:UYR65414 VIN65413:VIN65414 VSJ65413:VSJ65414 WCF65413:WCF65414 WMB65413:WMB65414 WVX65413:WVX65414 AC130949:AC130950 JL130949:JL130950 TH130949:TH130950 ADD130949:ADD130950 AMZ130949:AMZ130950 AWV130949:AWV130950 BGR130949:BGR130950 BQN130949:BQN130950 CAJ130949:CAJ130950 CKF130949:CKF130950 CUB130949:CUB130950 DDX130949:DDX130950 DNT130949:DNT130950 DXP130949:DXP130950 EHL130949:EHL130950 ERH130949:ERH130950 FBD130949:FBD130950 FKZ130949:FKZ130950 FUV130949:FUV130950 GER130949:GER130950 GON130949:GON130950 GYJ130949:GYJ130950 HIF130949:HIF130950 HSB130949:HSB130950 IBX130949:IBX130950 ILT130949:ILT130950 IVP130949:IVP130950 JFL130949:JFL130950 JPH130949:JPH130950 JZD130949:JZD130950 KIZ130949:KIZ130950 KSV130949:KSV130950 LCR130949:LCR130950 LMN130949:LMN130950 LWJ130949:LWJ130950 MGF130949:MGF130950 MQB130949:MQB130950 MZX130949:MZX130950 NJT130949:NJT130950 NTP130949:NTP130950 ODL130949:ODL130950 ONH130949:ONH130950 OXD130949:OXD130950 PGZ130949:PGZ130950 PQV130949:PQV130950 QAR130949:QAR130950 QKN130949:QKN130950 QUJ130949:QUJ130950 REF130949:REF130950 ROB130949:ROB130950 RXX130949:RXX130950 SHT130949:SHT130950 SRP130949:SRP130950 TBL130949:TBL130950 TLH130949:TLH130950 TVD130949:TVD130950 UEZ130949:UEZ130950 UOV130949:UOV130950 UYR130949:UYR130950 VIN130949:VIN130950 VSJ130949:VSJ130950 WCF130949:WCF130950 WMB130949:WMB130950 WVX130949:WVX130950 AC196485:AC196486 JL196485:JL196486 TH196485:TH196486 ADD196485:ADD196486 AMZ196485:AMZ196486 AWV196485:AWV196486 BGR196485:BGR196486 BQN196485:BQN196486 CAJ196485:CAJ196486 CKF196485:CKF196486 CUB196485:CUB196486 DDX196485:DDX196486 DNT196485:DNT196486 DXP196485:DXP196486 EHL196485:EHL196486 ERH196485:ERH196486 FBD196485:FBD196486 FKZ196485:FKZ196486 FUV196485:FUV196486 GER196485:GER196486 GON196485:GON196486 GYJ196485:GYJ196486 HIF196485:HIF196486 HSB196485:HSB196486 IBX196485:IBX196486 ILT196485:ILT196486 IVP196485:IVP196486 JFL196485:JFL196486 JPH196485:JPH196486 JZD196485:JZD196486 KIZ196485:KIZ196486 KSV196485:KSV196486 LCR196485:LCR196486 LMN196485:LMN196486 LWJ196485:LWJ196486 MGF196485:MGF196486 MQB196485:MQB196486 MZX196485:MZX196486 NJT196485:NJT196486 NTP196485:NTP196486 ODL196485:ODL196486 ONH196485:ONH196486 OXD196485:OXD196486 PGZ196485:PGZ196486 PQV196485:PQV196486 QAR196485:QAR196486 QKN196485:QKN196486 QUJ196485:QUJ196486 REF196485:REF196486 ROB196485:ROB196486 RXX196485:RXX196486 SHT196485:SHT196486 SRP196485:SRP196486 TBL196485:TBL196486 TLH196485:TLH196486 TVD196485:TVD196486 UEZ196485:UEZ196486 UOV196485:UOV196486 UYR196485:UYR196486 VIN196485:VIN196486 VSJ196485:VSJ196486 WCF196485:WCF196486 WMB196485:WMB196486 WVX196485:WVX196486 AC262021:AC262022 JL262021:JL262022 TH262021:TH262022 ADD262021:ADD262022 AMZ262021:AMZ262022 AWV262021:AWV262022 BGR262021:BGR262022 BQN262021:BQN262022 CAJ262021:CAJ262022 CKF262021:CKF262022 CUB262021:CUB262022 DDX262021:DDX262022 DNT262021:DNT262022 DXP262021:DXP262022 EHL262021:EHL262022 ERH262021:ERH262022 FBD262021:FBD262022 FKZ262021:FKZ262022 FUV262021:FUV262022 GER262021:GER262022 GON262021:GON262022 GYJ262021:GYJ262022 HIF262021:HIF262022 HSB262021:HSB262022 IBX262021:IBX262022 ILT262021:ILT262022 IVP262021:IVP262022 JFL262021:JFL262022 JPH262021:JPH262022 JZD262021:JZD262022 KIZ262021:KIZ262022 KSV262021:KSV262022 LCR262021:LCR262022 LMN262021:LMN262022 LWJ262021:LWJ262022 MGF262021:MGF262022 MQB262021:MQB262022 MZX262021:MZX262022 NJT262021:NJT262022 NTP262021:NTP262022 ODL262021:ODL262022 ONH262021:ONH262022 OXD262021:OXD262022 PGZ262021:PGZ262022 PQV262021:PQV262022 QAR262021:QAR262022 QKN262021:QKN262022 QUJ262021:QUJ262022 REF262021:REF262022 ROB262021:ROB262022 RXX262021:RXX262022 SHT262021:SHT262022 SRP262021:SRP262022 TBL262021:TBL262022 TLH262021:TLH262022 TVD262021:TVD262022 UEZ262021:UEZ262022 UOV262021:UOV262022 UYR262021:UYR262022 VIN262021:VIN262022 VSJ262021:VSJ262022 WCF262021:WCF262022 WMB262021:WMB262022 WVX262021:WVX262022 AC327557:AC327558 JL327557:JL327558 TH327557:TH327558 ADD327557:ADD327558 AMZ327557:AMZ327558 AWV327557:AWV327558 BGR327557:BGR327558 BQN327557:BQN327558 CAJ327557:CAJ327558 CKF327557:CKF327558 CUB327557:CUB327558 DDX327557:DDX327558 DNT327557:DNT327558 DXP327557:DXP327558 EHL327557:EHL327558 ERH327557:ERH327558 FBD327557:FBD327558 FKZ327557:FKZ327558 FUV327557:FUV327558 GER327557:GER327558 GON327557:GON327558 GYJ327557:GYJ327558 HIF327557:HIF327558 HSB327557:HSB327558 IBX327557:IBX327558 ILT327557:ILT327558 IVP327557:IVP327558 JFL327557:JFL327558 JPH327557:JPH327558 JZD327557:JZD327558 KIZ327557:KIZ327558 KSV327557:KSV327558 LCR327557:LCR327558 LMN327557:LMN327558 LWJ327557:LWJ327558 MGF327557:MGF327558 MQB327557:MQB327558 MZX327557:MZX327558 NJT327557:NJT327558 NTP327557:NTP327558 ODL327557:ODL327558 ONH327557:ONH327558 OXD327557:OXD327558 PGZ327557:PGZ327558 PQV327557:PQV327558 QAR327557:QAR327558 QKN327557:QKN327558 QUJ327557:QUJ327558 REF327557:REF327558 ROB327557:ROB327558 RXX327557:RXX327558 SHT327557:SHT327558 SRP327557:SRP327558 TBL327557:TBL327558 TLH327557:TLH327558 TVD327557:TVD327558 UEZ327557:UEZ327558 UOV327557:UOV327558 UYR327557:UYR327558 VIN327557:VIN327558 VSJ327557:VSJ327558 WCF327557:WCF327558 WMB327557:WMB327558 WVX327557:WVX327558 AC393093:AC393094 JL393093:JL393094 TH393093:TH393094 ADD393093:ADD393094 AMZ393093:AMZ393094 AWV393093:AWV393094 BGR393093:BGR393094 BQN393093:BQN393094 CAJ393093:CAJ393094 CKF393093:CKF393094 CUB393093:CUB393094 DDX393093:DDX393094 DNT393093:DNT393094 DXP393093:DXP393094 EHL393093:EHL393094 ERH393093:ERH393094 FBD393093:FBD393094 FKZ393093:FKZ393094 FUV393093:FUV393094 GER393093:GER393094 GON393093:GON393094 GYJ393093:GYJ393094 HIF393093:HIF393094 HSB393093:HSB393094 IBX393093:IBX393094 ILT393093:ILT393094 IVP393093:IVP393094 JFL393093:JFL393094 JPH393093:JPH393094 JZD393093:JZD393094 KIZ393093:KIZ393094 KSV393093:KSV393094 LCR393093:LCR393094 LMN393093:LMN393094 LWJ393093:LWJ393094 MGF393093:MGF393094 MQB393093:MQB393094 MZX393093:MZX393094 NJT393093:NJT393094 NTP393093:NTP393094 ODL393093:ODL393094 ONH393093:ONH393094 OXD393093:OXD393094 PGZ393093:PGZ393094 PQV393093:PQV393094 QAR393093:QAR393094 QKN393093:QKN393094 QUJ393093:QUJ393094 REF393093:REF393094 ROB393093:ROB393094 RXX393093:RXX393094 SHT393093:SHT393094 SRP393093:SRP393094 TBL393093:TBL393094 TLH393093:TLH393094 TVD393093:TVD393094 UEZ393093:UEZ393094 UOV393093:UOV393094 UYR393093:UYR393094 VIN393093:VIN393094 VSJ393093:VSJ393094 WCF393093:WCF393094 WMB393093:WMB393094 WVX393093:WVX393094 AC458629:AC458630 JL458629:JL458630 TH458629:TH458630 ADD458629:ADD458630 AMZ458629:AMZ458630 AWV458629:AWV458630 BGR458629:BGR458630 BQN458629:BQN458630 CAJ458629:CAJ458630 CKF458629:CKF458630 CUB458629:CUB458630 DDX458629:DDX458630 DNT458629:DNT458630 DXP458629:DXP458630 EHL458629:EHL458630 ERH458629:ERH458630 FBD458629:FBD458630 FKZ458629:FKZ458630 FUV458629:FUV458630 GER458629:GER458630 GON458629:GON458630 GYJ458629:GYJ458630 HIF458629:HIF458630 HSB458629:HSB458630 IBX458629:IBX458630 ILT458629:ILT458630 IVP458629:IVP458630 JFL458629:JFL458630 JPH458629:JPH458630 JZD458629:JZD458630 KIZ458629:KIZ458630 KSV458629:KSV458630 LCR458629:LCR458630 LMN458629:LMN458630 LWJ458629:LWJ458630 MGF458629:MGF458630 MQB458629:MQB458630 MZX458629:MZX458630 NJT458629:NJT458630 NTP458629:NTP458630 ODL458629:ODL458630 ONH458629:ONH458630 OXD458629:OXD458630 PGZ458629:PGZ458630 PQV458629:PQV458630 QAR458629:QAR458630 QKN458629:QKN458630 QUJ458629:QUJ458630 REF458629:REF458630 ROB458629:ROB458630 RXX458629:RXX458630 SHT458629:SHT458630 SRP458629:SRP458630 TBL458629:TBL458630 TLH458629:TLH458630 TVD458629:TVD458630 UEZ458629:UEZ458630 UOV458629:UOV458630 UYR458629:UYR458630 VIN458629:VIN458630 VSJ458629:VSJ458630 WCF458629:WCF458630 WMB458629:WMB458630 WVX458629:WVX458630 AC524165:AC524166 JL524165:JL524166 TH524165:TH524166 ADD524165:ADD524166 AMZ524165:AMZ524166 AWV524165:AWV524166 BGR524165:BGR524166 BQN524165:BQN524166 CAJ524165:CAJ524166 CKF524165:CKF524166 CUB524165:CUB524166 DDX524165:DDX524166 DNT524165:DNT524166 DXP524165:DXP524166 EHL524165:EHL524166 ERH524165:ERH524166 FBD524165:FBD524166 FKZ524165:FKZ524166 FUV524165:FUV524166 GER524165:GER524166 GON524165:GON524166 GYJ524165:GYJ524166 HIF524165:HIF524166 HSB524165:HSB524166 IBX524165:IBX524166 ILT524165:ILT524166 IVP524165:IVP524166 JFL524165:JFL524166 JPH524165:JPH524166 JZD524165:JZD524166 KIZ524165:KIZ524166 KSV524165:KSV524166 LCR524165:LCR524166 LMN524165:LMN524166 LWJ524165:LWJ524166 MGF524165:MGF524166 MQB524165:MQB524166 MZX524165:MZX524166 NJT524165:NJT524166 NTP524165:NTP524166 ODL524165:ODL524166 ONH524165:ONH524166 OXD524165:OXD524166 PGZ524165:PGZ524166 PQV524165:PQV524166 QAR524165:QAR524166 QKN524165:QKN524166 QUJ524165:QUJ524166 REF524165:REF524166 ROB524165:ROB524166 RXX524165:RXX524166 SHT524165:SHT524166 SRP524165:SRP524166 TBL524165:TBL524166 TLH524165:TLH524166 TVD524165:TVD524166 UEZ524165:UEZ524166 UOV524165:UOV524166 UYR524165:UYR524166 VIN524165:VIN524166 VSJ524165:VSJ524166 WCF524165:WCF524166 WMB524165:WMB524166 WVX524165:WVX524166 AC589701:AC589702 JL589701:JL589702 TH589701:TH589702 ADD589701:ADD589702 AMZ589701:AMZ589702 AWV589701:AWV589702 BGR589701:BGR589702 BQN589701:BQN589702 CAJ589701:CAJ589702 CKF589701:CKF589702 CUB589701:CUB589702 DDX589701:DDX589702 DNT589701:DNT589702 DXP589701:DXP589702 EHL589701:EHL589702 ERH589701:ERH589702 FBD589701:FBD589702 FKZ589701:FKZ589702 FUV589701:FUV589702 GER589701:GER589702 GON589701:GON589702 GYJ589701:GYJ589702 HIF589701:HIF589702 HSB589701:HSB589702 IBX589701:IBX589702 ILT589701:ILT589702 IVP589701:IVP589702 JFL589701:JFL589702 JPH589701:JPH589702 JZD589701:JZD589702 KIZ589701:KIZ589702 KSV589701:KSV589702 LCR589701:LCR589702 LMN589701:LMN589702 LWJ589701:LWJ589702 MGF589701:MGF589702 MQB589701:MQB589702 MZX589701:MZX589702 NJT589701:NJT589702 NTP589701:NTP589702 ODL589701:ODL589702 ONH589701:ONH589702 OXD589701:OXD589702 PGZ589701:PGZ589702 PQV589701:PQV589702 QAR589701:QAR589702 QKN589701:QKN589702 QUJ589701:QUJ589702 REF589701:REF589702 ROB589701:ROB589702 RXX589701:RXX589702 SHT589701:SHT589702 SRP589701:SRP589702 TBL589701:TBL589702 TLH589701:TLH589702 TVD589701:TVD589702 UEZ589701:UEZ589702 UOV589701:UOV589702 UYR589701:UYR589702 VIN589701:VIN589702 VSJ589701:VSJ589702 WCF589701:WCF589702 WMB589701:WMB589702 WVX589701:WVX589702 AC655237:AC655238 JL655237:JL655238 TH655237:TH655238 ADD655237:ADD655238 AMZ655237:AMZ655238 AWV655237:AWV655238 BGR655237:BGR655238 BQN655237:BQN655238 CAJ655237:CAJ655238 CKF655237:CKF655238 CUB655237:CUB655238 DDX655237:DDX655238 DNT655237:DNT655238 DXP655237:DXP655238 EHL655237:EHL655238 ERH655237:ERH655238 FBD655237:FBD655238 FKZ655237:FKZ655238 FUV655237:FUV655238 GER655237:GER655238 GON655237:GON655238 GYJ655237:GYJ655238 HIF655237:HIF655238 HSB655237:HSB655238 IBX655237:IBX655238 ILT655237:ILT655238 IVP655237:IVP655238 JFL655237:JFL655238 JPH655237:JPH655238 JZD655237:JZD655238 KIZ655237:KIZ655238 KSV655237:KSV655238 LCR655237:LCR655238 LMN655237:LMN655238 LWJ655237:LWJ655238 MGF655237:MGF655238 MQB655237:MQB655238 MZX655237:MZX655238 NJT655237:NJT655238 NTP655237:NTP655238 ODL655237:ODL655238 ONH655237:ONH655238 OXD655237:OXD655238 PGZ655237:PGZ655238 PQV655237:PQV655238 QAR655237:QAR655238 QKN655237:QKN655238 QUJ655237:QUJ655238 REF655237:REF655238 ROB655237:ROB655238 RXX655237:RXX655238 SHT655237:SHT655238 SRP655237:SRP655238 TBL655237:TBL655238 TLH655237:TLH655238 TVD655237:TVD655238 UEZ655237:UEZ655238 UOV655237:UOV655238 UYR655237:UYR655238 VIN655237:VIN655238 VSJ655237:VSJ655238 WCF655237:WCF655238 WMB655237:WMB655238 WVX655237:WVX655238 AC720773:AC720774 JL720773:JL720774 TH720773:TH720774 ADD720773:ADD720774 AMZ720773:AMZ720774 AWV720773:AWV720774 BGR720773:BGR720774 BQN720773:BQN720774 CAJ720773:CAJ720774 CKF720773:CKF720774 CUB720773:CUB720774 DDX720773:DDX720774 DNT720773:DNT720774 DXP720773:DXP720774 EHL720773:EHL720774 ERH720773:ERH720774 FBD720773:FBD720774 FKZ720773:FKZ720774 FUV720773:FUV720774 GER720773:GER720774 GON720773:GON720774 GYJ720773:GYJ720774 HIF720773:HIF720774 HSB720773:HSB720774 IBX720773:IBX720774 ILT720773:ILT720774 IVP720773:IVP720774 JFL720773:JFL720774 JPH720773:JPH720774 JZD720773:JZD720774 KIZ720773:KIZ720774 KSV720773:KSV720774 LCR720773:LCR720774 LMN720773:LMN720774 LWJ720773:LWJ720774 MGF720773:MGF720774 MQB720773:MQB720774 MZX720773:MZX720774 NJT720773:NJT720774 NTP720773:NTP720774 ODL720773:ODL720774 ONH720773:ONH720774 OXD720773:OXD720774 PGZ720773:PGZ720774 PQV720773:PQV720774 QAR720773:QAR720774 QKN720773:QKN720774 QUJ720773:QUJ720774 REF720773:REF720774 ROB720773:ROB720774 RXX720773:RXX720774 SHT720773:SHT720774 SRP720773:SRP720774 TBL720773:TBL720774 TLH720773:TLH720774 TVD720773:TVD720774 UEZ720773:UEZ720774 UOV720773:UOV720774 UYR720773:UYR720774 VIN720773:VIN720774 VSJ720773:VSJ720774 WCF720773:WCF720774 WMB720773:WMB720774 WVX720773:WVX720774 AC786309:AC786310 JL786309:JL786310 TH786309:TH786310 ADD786309:ADD786310 AMZ786309:AMZ786310 AWV786309:AWV786310 BGR786309:BGR786310 BQN786309:BQN786310 CAJ786309:CAJ786310 CKF786309:CKF786310 CUB786309:CUB786310 DDX786309:DDX786310 DNT786309:DNT786310 DXP786309:DXP786310 EHL786309:EHL786310 ERH786309:ERH786310 FBD786309:FBD786310 FKZ786309:FKZ786310 FUV786309:FUV786310 GER786309:GER786310 GON786309:GON786310 GYJ786309:GYJ786310 HIF786309:HIF786310 HSB786309:HSB786310 IBX786309:IBX786310 ILT786309:ILT786310 IVP786309:IVP786310 JFL786309:JFL786310 JPH786309:JPH786310 JZD786309:JZD786310 KIZ786309:KIZ786310 KSV786309:KSV786310 LCR786309:LCR786310 LMN786309:LMN786310 LWJ786309:LWJ786310 MGF786309:MGF786310 MQB786309:MQB786310 MZX786309:MZX786310 NJT786309:NJT786310 NTP786309:NTP786310 ODL786309:ODL786310 ONH786309:ONH786310 OXD786309:OXD786310 PGZ786309:PGZ786310 PQV786309:PQV786310 QAR786309:QAR786310 QKN786309:QKN786310 QUJ786309:QUJ786310 REF786309:REF786310 ROB786309:ROB786310 RXX786309:RXX786310 SHT786309:SHT786310 SRP786309:SRP786310 TBL786309:TBL786310 TLH786309:TLH786310 TVD786309:TVD786310 UEZ786309:UEZ786310 UOV786309:UOV786310 UYR786309:UYR786310 VIN786309:VIN786310 VSJ786309:VSJ786310 WCF786309:WCF786310 WMB786309:WMB786310 WVX786309:WVX786310 AC851845:AC851846 JL851845:JL851846 TH851845:TH851846 ADD851845:ADD851846 AMZ851845:AMZ851846 AWV851845:AWV851846 BGR851845:BGR851846 BQN851845:BQN851846 CAJ851845:CAJ851846 CKF851845:CKF851846 CUB851845:CUB851846 DDX851845:DDX851846 DNT851845:DNT851846 DXP851845:DXP851846 EHL851845:EHL851846 ERH851845:ERH851846 FBD851845:FBD851846 FKZ851845:FKZ851846 FUV851845:FUV851846 GER851845:GER851846 GON851845:GON851846 GYJ851845:GYJ851846 HIF851845:HIF851846 HSB851845:HSB851846 IBX851845:IBX851846 ILT851845:ILT851846 IVP851845:IVP851846 JFL851845:JFL851846 JPH851845:JPH851846 JZD851845:JZD851846 KIZ851845:KIZ851846 KSV851845:KSV851846 LCR851845:LCR851846 LMN851845:LMN851846 LWJ851845:LWJ851846 MGF851845:MGF851846 MQB851845:MQB851846 MZX851845:MZX851846 NJT851845:NJT851846 NTP851845:NTP851846 ODL851845:ODL851846 ONH851845:ONH851846 OXD851845:OXD851846 PGZ851845:PGZ851846 PQV851845:PQV851846 QAR851845:QAR851846 QKN851845:QKN851846 QUJ851845:QUJ851846 REF851845:REF851846 ROB851845:ROB851846 RXX851845:RXX851846 SHT851845:SHT851846 SRP851845:SRP851846 TBL851845:TBL851846 TLH851845:TLH851846 TVD851845:TVD851846 UEZ851845:UEZ851846 UOV851845:UOV851846 UYR851845:UYR851846 VIN851845:VIN851846 VSJ851845:VSJ851846 WCF851845:WCF851846 WMB851845:WMB851846 WVX851845:WVX851846 AC917381:AC917382 JL917381:JL917382 TH917381:TH917382 ADD917381:ADD917382 AMZ917381:AMZ917382 AWV917381:AWV917382 BGR917381:BGR917382 BQN917381:BQN917382 CAJ917381:CAJ917382 CKF917381:CKF917382 CUB917381:CUB917382 DDX917381:DDX917382 DNT917381:DNT917382 DXP917381:DXP917382 EHL917381:EHL917382 ERH917381:ERH917382 FBD917381:FBD917382 FKZ917381:FKZ917382 FUV917381:FUV917382 GER917381:GER917382 GON917381:GON917382 GYJ917381:GYJ917382 HIF917381:HIF917382 HSB917381:HSB917382 IBX917381:IBX917382 ILT917381:ILT917382 IVP917381:IVP917382 JFL917381:JFL917382 JPH917381:JPH917382 JZD917381:JZD917382 KIZ917381:KIZ917382 KSV917381:KSV917382 LCR917381:LCR917382 LMN917381:LMN917382 LWJ917381:LWJ917382 MGF917381:MGF917382 MQB917381:MQB917382 MZX917381:MZX917382 NJT917381:NJT917382 NTP917381:NTP917382 ODL917381:ODL917382 ONH917381:ONH917382 OXD917381:OXD917382 PGZ917381:PGZ917382 PQV917381:PQV917382 QAR917381:QAR917382 QKN917381:QKN917382 QUJ917381:QUJ917382 REF917381:REF917382 ROB917381:ROB917382 RXX917381:RXX917382 SHT917381:SHT917382 SRP917381:SRP917382 TBL917381:TBL917382 TLH917381:TLH917382 TVD917381:TVD917382 UEZ917381:UEZ917382 UOV917381:UOV917382 UYR917381:UYR917382 VIN917381:VIN917382 VSJ917381:VSJ917382 WCF917381:WCF917382 WMB917381:WMB917382 WVX917381:WVX917382 AC982917:AC982918 JL982917:JL982918 TH982917:TH982918 ADD982917:ADD982918 AMZ982917:AMZ982918 AWV982917:AWV982918 BGR982917:BGR982918 BQN982917:BQN982918 CAJ982917:CAJ982918 CKF982917:CKF982918 CUB982917:CUB982918 DDX982917:DDX982918 DNT982917:DNT982918 DXP982917:DXP982918 EHL982917:EHL982918 ERH982917:ERH982918 FBD982917:FBD982918 FKZ982917:FKZ982918 FUV982917:FUV982918 GER982917:GER982918 GON982917:GON982918 GYJ982917:GYJ982918 HIF982917:HIF982918 HSB982917:HSB982918 IBX982917:IBX982918 ILT982917:ILT982918 IVP982917:IVP982918 JFL982917:JFL982918 JPH982917:JPH982918 JZD982917:JZD982918 KIZ982917:KIZ982918 KSV982917:KSV982918 LCR982917:LCR982918 LMN982917:LMN982918 LWJ982917:LWJ982918 MGF982917:MGF982918 MQB982917:MQB982918 MZX982917:MZX982918 NJT982917:NJT982918 NTP982917:NTP982918 ODL982917:ODL982918 ONH982917:ONH982918 OXD982917:OXD982918 PGZ982917:PGZ982918 PQV982917:PQV982918 QAR982917:QAR982918 QKN982917:QKN982918 QUJ982917:QUJ982918 REF982917:REF982918 ROB982917:ROB982918 RXX982917:RXX982918 SHT982917:SHT982918 SRP982917:SRP982918 TBL982917:TBL982918 TLH982917:TLH982918 TVD982917:TVD982918 UEZ982917:UEZ982918 UOV982917:UOV982918 UYR982917:UYR982918 VIN982917:VIN982918 VSJ982917:VSJ982918 WCF982917:WCF982918 WMB982917:WMB982918 WVX982917:WVX982918 AE65413:AE65414 JN65413:JN65414 TJ65413:TJ65414 ADF65413:ADF65414 ANB65413:ANB65414 AWX65413:AWX65414 BGT65413:BGT65414 BQP65413:BQP65414 CAL65413:CAL65414 CKH65413:CKH65414 CUD65413:CUD65414 DDZ65413:DDZ65414 DNV65413:DNV65414 DXR65413:DXR65414 EHN65413:EHN65414 ERJ65413:ERJ65414 FBF65413:FBF65414 FLB65413:FLB65414 FUX65413:FUX65414 GET65413:GET65414 GOP65413:GOP65414 GYL65413:GYL65414 HIH65413:HIH65414 HSD65413:HSD65414 IBZ65413:IBZ65414 ILV65413:ILV65414 IVR65413:IVR65414 JFN65413:JFN65414 JPJ65413:JPJ65414 JZF65413:JZF65414 KJB65413:KJB65414 KSX65413:KSX65414 LCT65413:LCT65414 LMP65413:LMP65414 LWL65413:LWL65414 MGH65413:MGH65414 MQD65413:MQD65414 MZZ65413:MZZ65414 NJV65413:NJV65414 NTR65413:NTR65414 ODN65413:ODN65414 ONJ65413:ONJ65414 OXF65413:OXF65414 PHB65413:PHB65414 PQX65413:PQX65414 QAT65413:QAT65414 QKP65413:QKP65414 QUL65413:QUL65414 REH65413:REH65414 ROD65413:ROD65414 RXZ65413:RXZ65414 SHV65413:SHV65414 SRR65413:SRR65414 TBN65413:TBN65414 TLJ65413:TLJ65414 TVF65413:TVF65414 UFB65413:UFB65414 UOX65413:UOX65414 UYT65413:UYT65414 VIP65413:VIP65414 VSL65413:VSL65414 WCH65413:WCH65414 WMD65413:WMD65414 WVZ65413:WVZ65414 AE130949:AE130950 JN130949:JN130950 TJ130949:TJ130950 ADF130949:ADF130950 ANB130949:ANB130950 AWX130949:AWX130950 BGT130949:BGT130950 BQP130949:BQP130950 CAL130949:CAL130950 CKH130949:CKH130950 CUD130949:CUD130950 DDZ130949:DDZ130950 DNV130949:DNV130950 DXR130949:DXR130950 EHN130949:EHN130950 ERJ130949:ERJ130950 FBF130949:FBF130950 FLB130949:FLB130950 FUX130949:FUX130950 GET130949:GET130950 GOP130949:GOP130950 GYL130949:GYL130950 HIH130949:HIH130950 HSD130949:HSD130950 IBZ130949:IBZ130950 ILV130949:ILV130950 IVR130949:IVR130950 JFN130949:JFN130950 JPJ130949:JPJ130950 JZF130949:JZF130950 KJB130949:KJB130950 KSX130949:KSX130950 LCT130949:LCT130950 LMP130949:LMP130950 LWL130949:LWL130950 MGH130949:MGH130950 MQD130949:MQD130950 MZZ130949:MZZ130950 NJV130949:NJV130950 NTR130949:NTR130950 ODN130949:ODN130950 ONJ130949:ONJ130950 OXF130949:OXF130950 PHB130949:PHB130950 PQX130949:PQX130950 QAT130949:QAT130950 QKP130949:QKP130950 QUL130949:QUL130950 REH130949:REH130950 ROD130949:ROD130950 RXZ130949:RXZ130950 SHV130949:SHV130950 SRR130949:SRR130950 TBN130949:TBN130950 TLJ130949:TLJ130950 TVF130949:TVF130950 UFB130949:UFB130950 UOX130949:UOX130950 UYT130949:UYT130950 VIP130949:VIP130950 VSL130949:VSL130950 WCH130949:WCH130950 WMD130949:WMD130950 WVZ130949:WVZ130950 AE196485:AE196486 JN196485:JN196486 TJ196485:TJ196486 ADF196485:ADF196486 ANB196485:ANB196486 AWX196485:AWX196486 BGT196485:BGT196486 BQP196485:BQP196486 CAL196485:CAL196486 CKH196485:CKH196486 CUD196485:CUD196486 DDZ196485:DDZ196486 DNV196485:DNV196486 DXR196485:DXR196486 EHN196485:EHN196486 ERJ196485:ERJ196486 FBF196485:FBF196486 FLB196485:FLB196486 FUX196485:FUX196486 GET196485:GET196486 GOP196485:GOP196486 GYL196485:GYL196486 HIH196485:HIH196486 HSD196485:HSD196486 IBZ196485:IBZ196486 ILV196485:ILV196486 IVR196485:IVR196486 JFN196485:JFN196486 JPJ196485:JPJ196486 JZF196485:JZF196486 KJB196485:KJB196486 KSX196485:KSX196486 LCT196485:LCT196486 LMP196485:LMP196486 LWL196485:LWL196486 MGH196485:MGH196486 MQD196485:MQD196486 MZZ196485:MZZ196486 NJV196485:NJV196486 NTR196485:NTR196486 ODN196485:ODN196486 ONJ196485:ONJ196486 OXF196485:OXF196486 PHB196485:PHB196486 PQX196485:PQX196486 QAT196485:QAT196486 QKP196485:QKP196486 QUL196485:QUL196486 REH196485:REH196486 ROD196485:ROD196486 RXZ196485:RXZ196486 SHV196485:SHV196486 SRR196485:SRR196486 TBN196485:TBN196486 TLJ196485:TLJ196486 TVF196485:TVF196486 UFB196485:UFB196486 UOX196485:UOX196486 UYT196485:UYT196486 VIP196485:VIP196486 VSL196485:VSL196486 WCH196485:WCH196486 WMD196485:WMD196486 WVZ196485:WVZ196486 AE262021:AE262022 JN262021:JN262022 TJ262021:TJ262022 ADF262021:ADF262022 ANB262021:ANB262022 AWX262021:AWX262022 BGT262021:BGT262022 BQP262021:BQP262022 CAL262021:CAL262022 CKH262021:CKH262022 CUD262021:CUD262022 DDZ262021:DDZ262022 DNV262021:DNV262022 DXR262021:DXR262022 EHN262021:EHN262022 ERJ262021:ERJ262022 FBF262021:FBF262022 FLB262021:FLB262022 FUX262021:FUX262022 GET262021:GET262022 GOP262021:GOP262022 GYL262021:GYL262022 HIH262021:HIH262022 HSD262021:HSD262022 IBZ262021:IBZ262022 ILV262021:ILV262022 IVR262021:IVR262022 JFN262021:JFN262022 JPJ262021:JPJ262022 JZF262021:JZF262022 KJB262021:KJB262022 KSX262021:KSX262022 LCT262021:LCT262022 LMP262021:LMP262022 LWL262021:LWL262022 MGH262021:MGH262022 MQD262021:MQD262022 MZZ262021:MZZ262022 NJV262021:NJV262022 NTR262021:NTR262022 ODN262021:ODN262022 ONJ262021:ONJ262022 OXF262021:OXF262022 PHB262021:PHB262022 PQX262021:PQX262022 QAT262021:QAT262022 QKP262021:QKP262022 QUL262021:QUL262022 REH262021:REH262022 ROD262021:ROD262022 RXZ262021:RXZ262022 SHV262021:SHV262022 SRR262021:SRR262022 TBN262021:TBN262022 TLJ262021:TLJ262022 TVF262021:TVF262022 UFB262021:UFB262022 UOX262021:UOX262022 UYT262021:UYT262022 VIP262021:VIP262022 VSL262021:VSL262022 WCH262021:WCH262022 WMD262021:WMD262022 WVZ262021:WVZ262022 AE327557:AE327558 JN327557:JN327558 TJ327557:TJ327558 ADF327557:ADF327558 ANB327557:ANB327558 AWX327557:AWX327558 BGT327557:BGT327558 BQP327557:BQP327558 CAL327557:CAL327558 CKH327557:CKH327558 CUD327557:CUD327558 DDZ327557:DDZ327558 DNV327557:DNV327558 DXR327557:DXR327558 EHN327557:EHN327558 ERJ327557:ERJ327558 FBF327557:FBF327558 FLB327557:FLB327558 FUX327557:FUX327558 GET327557:GET327558 GOP327557:GOP327558 GYL327557:GYL327558 HIH327557:HIH327558 HSD327557:HSD327558 IBZ327557:IBZ327558 ILV327557:ILV327558 IVR327557:IVR327558 JFN327557:JFN327558 JPJ327557:JPJ327558 JZF327557:JZF327558 KJB327557:KJB327558 KSX327557:KSX327558 LCT327557:LCT327558 LMP327557:LMP327558 LWL327557:LWL327558 MGH327557:MGH327558 MQD327557:MQD327558 MZZ327557:MZZ327558 NJV327557:NJV327558 NTR327557:NTR327558 ODN327557:ODN327558 ONJ327557:ONJ327558 OXF327557:OXF327558 PHB327557:PHB327558 PQX327557:PQX327558 QAT327557:QAT327558 QKP327557:QKP327558 QUL327557:QUL327558 REH327557:REH327558 ROD327557:ROD327558 RXZ327557:RXZ327558 SHV327557:SHV327558 SRR327557:SRR327558 TBN327557:TBN327558 TLJ327557:TLJ327558 TVF327557:TVF327558 UFB327557:UFB327558 UOX327557:UOX327558 UYT327557:UYT327558 VIP327557:VIP327558 VSL327557:VSL327558 WCH327557:WCH327558 WMD327557:WMD327558 WVZ327557:WVZ327558 AE393093:AE393094 JN393093:JN393094 TJ393093:TJ393094 ADF393093:ADF393094 ANB393093:ANB393094 AWX393093:AWX393094 BGT393093:BGT393094 BQP393093:BQP393094 CAL393093:CAL393094 CKH393093:CKH393094 CUD393093:CUD393094 DDZ393093:DDZ393094 DNV393093:DNV393094 DXR393093:DXR393094 EHN393093:EHN393094 ERJ393093:ERJ393094 FBF393093:FBF393094 FLB393093:FLB393094 FUX393093:FUX393094 GET393093:GET393094 GOP393093:GOP393094 GYL393093:GYL393094 HIH393093:HIH393094 HSD393093:HSD393094 IBZ393093:IBZ393094 ILV393093:ILV393094 IVR393093:IVR393094 JFN393093:JFN393094 JPJ393093:JPJ393094 JZF393093:JZF393094 KJB393093:KJB393094 KSX393093:KSX393094 LCT393093:LCT393094 LMP393093:LMP393094 LWL393093:LWL393094 MGH393093:MGH393094 MQD393093:MQD393094 MZZ393093:MZZ393094 NJV393093:NJV393094 NTR393093:NTR393094 ODN393093:ODN393094 ONJ393093:ONJ393094 OXF393093:OXF393094 PHB393093:PHB393094 PQX393093:PQX393094 QAT393093:QAT393094 QKP393093:QKP393094 QUL393093:QUL393094 REH393093:REH393094 ROD393093:ROD393094 RXZ393093:RXZ393094 SHV393093:SHV393094 SRR393093:SRR393094 TBN393093:TBN393094 TLJ393093:TLJ393094 TVF393093:TVF393094 UFB393093:UFB393094 UOX393093:UOX393094 UYT393093:UYT393094 VIP393093:VIP393094 VSL393093:VSL393094 WCH393093:WCH393094 WMD393093:WMD393094 WVZ393093:WVZ393094 AE458629:AE458630 JN458629:JN458630 TJ458629:TJ458630 ADF458629:ADF458630 ANB458629:ANB458630 AWX458629:AWX458630 BGT458629:BGT458630 BQP458629:BQP458630 CAL458629:CAL458630 CKH458629:CKH458630 CUD458629:CUD458630 DDZ458629:DDZ458630 DNV458629:DNV458630 DXR458629:DXR458630 EHN458629:EHN458630 ERJ458629:ERJ458630 FBF458629:FBF458630 FLB458629:FLB458630 FUX458629:FUX458630 GET458629:GET458630 GOP458629:GOP458630 GYL458629:GYL458630 HIH458629:HIH458630 HSD458629:HSD458630 IBZ458629:IBZ458630 ILV458629:ILV458630 IVR458629:IVR458630 JFN458629:JFN458630 JPJ458629:JPJ458630 JZF458629:JZF458630 KJB458629:KJB458630 KSX458629:KSX458630 LCT458629:LCT458630 LMP458629:LMP458630 LWL458629:LWL458630 MGH458629:MGH458630 MQD458629:MQD458630 MZZ458629:MZZ458630 NJV458629:NJV458630 NTR458629:NTR458630 ODN458629:ODN458630 ONJ458629:ONJ458630 OXF458629:OXF458630 PHB458629:PHB458630 PQX458629:PQX458630 QAT458629:QAT458630 QKP458629:QKP458630 QUL458629:QUL458630 REH458629:REH458630 ROD458629:ROD458630 RXZ458629:RXZ458630 SHV458629:SHV458630 SRR458629:SRR458630 TBN458629:TBN458630 TLJ458629:TLJ458630 TVF458629:TVF458630 UFB458629:UFB458630 UOX458629:UOX458630 UYT458629:UYT458630 VIP458629:VIP458630 VSL458629:VSL458630 WCH458629:WCH458630 WMD458629:WMD458630 WVZ458629:WVZ458630 AE524165:AE524166 JN524165:JN524166 TJ524165:TJ524166 ADF524165:ADF524166 ANB524165:ANB524166 AWX524165:AWX524166 BGT524165:BGT524166 BQP524165:BQP524166 CAL524165:CAL524166 CKH524165:CKH524166 CUD524165:CUD524166 DDZ524165:DDZ524166 DNV524165:DNV524166 DXR524165:DXR524166 EHN524165:EHN524166 ERJ524165:ERJ524166 FBF524165:FBF524166 FLB524165:FLB524166 FUX524165:FUX524166 GET524165:GET524166 GOP524165:GOP524166 GYL524165:GYL524166 HIH524165:HIH524166 HSD524165:HSD524166 IBZ524165:IBZ524166 ILV524165:ILV524166 IVR524165:IVR524166 JFN524165:JFN524166 JPJ524165:JPJ524166 JZF524165:JZF524166 KJB524165:KJB524166 KSX524165:KSX524166 LCT524165:LCT524166 LMP524165:LMP524166 LWL524165:LWL524166 MGH524165:MGH524166 MQD524165:MQD524166 MZZ524165:MZZ524166 NJV524165:NJV524166 NTR524165:NTR524166 ODN524165:ODN524166 ONJ524165:ONJ524166 OXF524165:OXF524166 PHB524165:PHB524166 PQX524165:PQX524166 QAT524165:QAT524166 QKP524165:QKP524166 QUL524165:QUL524166 REH524165:REH524166 ROD524165:ROD524166 RXZ524165:RXZ524166 SHV524165:SHV524166 SRR524165:SRR524166 TBN524165:TBN524166 TLJ524165:TLJ524166 TVF524165:TVF524166 UFB524165:UFB524166 UOX524165:UOX524166 UYT524165:UYT524166 VIP524165:VIP524166 VSL524165:VSL524166 WCH524165:WCH524166 WMD524165:WMD524166 WVZ524165:WVZ524166 AE589701:AE589702 JN589701:JN589702 TJ589701:TJ589702 ADF589701:ADF589702 ANB589701:ANB589702 AWX589701:AWX589702 BGT589701:BGT589702 BQP589701:BQP589702 CAL589701:CAL589702 CKH589701:CKH589702 CUD589701:CUD589702 DDZ589701:DDZ589702 DNV589701:DNV589702 DXR589701:DXR589702 EHN589701:EHN589702 ERJ589701:ERJ589702 FBF589701:FBF589702 FLB589701:FLB589702 FUX589701:FUX589702 GET589701:GET589702 GOP589701:GOP589702 GYL589701:GYL589702 HIH589701:HIH589702 HSD589701:HSD589702 IBZ589701:IBZ589702 ILV589701:ILV589702 IVR589701:IVR589702 JFN589701:JFN589702 JPJ589701:JPJ589702 JZF589701:JZF589702 KJB589701:KJB589702 KSX589701:KSX589702 LCT589701:LCT589702 LMP589701:LMP589702 LWL589701:LWL589702 MGH589701:MGH589702 MQD589701:MQD589702 MZZ589701:MZZ589702 NJV589701:NJV589702 NTR589701:NTR589702 ODN589701:ODN589702 ONJ589701:ONJ589702 OXF589701:OXF589702 PHB589701:PHB589702 PQX589701:PQX589702 QAT589701:QAT589702 QKP589701:QKP589702 QUL589701:QUL589702 REH589701:REH589702 ROD589701:ROD589702 RXZ589701:RXZ589702 SHV589701:SHV589702 SRR589701:SRR589702 TBN589701:TBN589702 TLJ589701:TLJ589702 TVF589701:TVF589702 UFB589701:UFB589702 UOX589701:UOX589702 UYT589701:UYT589702 VIP589701:VIP589702 VSL589701:VSL589702 WCH589701:WCH589702 WMD589701:WMD589702 WVZ589701:WVZ589702 AE655237:AE655238 JN655237:JN655238 TJ655237:TJ655238 ADF655237:ADF655238 ANB655237:ANB655238 AWX655237:AWX655238 BGT655237:BGT655238 BQP655237:BQP655238 CAL655237:CAL655238 CKH655237:CKH655238 CUD655237:CUD655238 DDZ655237:DDZ655238 DNV655237:DNV655238 DXR655237:DXR655238 EHN655237:EHN655238 ERJ655237:ERJ655238 FBF655237:FBF655238 FLB655237:FLB655238 FUX655237:FUX655238 GET655237:GET655238 GOP655237:GOP655238 GYL655237:GYL655238 HIH655237:HIH655238 HSD655237:HSD655238 IBZ655237:IBZ655238 ILV655237:ILV655238 IVR655237:IVR655238 JFN655237:JFN655238 JPJ655237:JPJ655238 JZF655237:JZF655238 KJB655237:KJB655238 KSX655237:KSX655238 LCT655237:LCT655238 LMP655237:LMP655238 LWL655237:LWL655238 MGH655237:MGH655238 MQD655237:MQD655238 MZZ655237:MZZ655238 NJV655237:NJV655238 NTR655237:NTR655238 ODN655237:ODN655238 ONJ655237:ONJ655238 OXF655237:OXF655238 PHB655237:PHB655238 PQX655237:PQX655238 QAT655237:QAT655238 QKP655237:QKP655238 QUL655237:QUL655238 REH655237:REH655238 ROD655237:ROD655238 RXZ655237:RXZ655238 SHV655237:SHV655238 SRR655237:SRR655238 TBN655237:TBN655238 TLJ655237:TLJ655238 TVF655237:TVF655238 UFB655237:UFB655238 UOX655237:UOX655238 UYT655237:UYT655238 VIP655237:VIP655238 VSL655237:VSL655238 WCH655237:WCH655238 WMD655237:WMD655238 WVZ655237:WVZ655238 AE720773:AE720774 JN720773:JN720774 TJ720773:TJ720774 ADF720773:ADF720774 ANB720773:ANB720774 AWX720773:AWX720774 BGT720773:BGT720774 BQP720773:BQP720774 CAL720773:CAL720774 CKH720773:CKH720774 CUD720773:CUD720774 DDZ720773:DDZ720774 DNV720773:DNV720774 DXR720773:DXR720774 EHN720773:EHN720774 ERJ720773:ERJ720774 FBF720773:FBF720774 FLB720773:FLB720774 FUX720773:FUX720774 GET720773:GET720774 GOP720773:GOP720774 GYL720773:GYL720774 HIH720773:HIH720774 HSD720773:HSD720774 IBZ720773:IBZ720774 ILV720773:ILV720774 IVR720773:IVR720774 JFN720773:JFN720774 JPJ720773:JPJ720774 JZF720773:JZF720774 KJB720773:KJB720774 KSX720773:KSX720774 LCT720773:LCT720774 LMP720773:LMP720774 LWL720773:LWL720774 MGH720773:MGH720774 MQD720773:MQD720774 MZZ720773:MZZ720774 NJV720773:NJV720774 NTR720773:NTR720774 ODN720773:ODN720774 ONJ720773:ONJ720774 OXF720773:OXF720774 PHB720773:PHB720774 PQX720773:PQX720774 QAT720773:QAT720774 QKP720773:QKP720774 QUL720773:QUL720774 REH720773:REH720774 ROD720773:ROD720774 RXZ720773:RXZ720774 SHV720773:SHV720774 SRR720773:SRR720774 TBN720773:TBN720774 TLJ720773:TLJ720774 TVF720773:TVF720774 UFB720773:UFB720774 UOX720773:UOX720774 UYT720773:UYT720774 VIP720773:VIP720774 VSL720773:VSL720774 WCH720773:WCH720774 WMD720773:WMD720774 WVZ720773:WVZ720774 AE786309:AE786310 JN786309:JN786310 TJ786309:TJ786310 ADF786309:ADF786310 ANB786309:ANB786310 AWX786309:AWX786310 BGT786309:BGT786310 BQP786309:BQP786310 CAL786309:CAL786310 CKH786309:CKH786310 CUD786309:CUD786310 DDZ786309:DDZ786310 DNV786309:DNV786310 DXR786309:DXR786310 EHN786309:EHN786310 ERJ786309:ERJ786310 FBF786309:FBF786310 FLB786309:FLB786310 FUX786309:FUX786310 GET786309:GET786310 GOP786309:GOP786310 GYL786309:GYL786310 HIH786309:HIH786310 HSD786309:HSD786310 IBZ786309:IBZ786310 ILV786309:ILV786310 IVR786309:IVR786310 JFN786309:JFN786310 JPJ786309:JPJ786310 JZF786309:JZF786310 KJB786309:KJB786310 KSX786309:KSX786310 LCT786309:LCT786310 LMP786309:LMP786310 LWL786309:LWL786310 MGH786309:MGH786310 MQD786309:MQD786310 MZZ786309:MZZ786310 NJV786309:NJV786310 NTR786309:NTR786310 ODN786309:ODN786310 ONJ786309:ONJ786310 OXF786309:OXF786310 PHB786309:PHB786310 PQX786309:PQX786310 QAT786309:QAT786310 QKP786309:QKP786310 QUL786309:QUL786310 REH786309:REH786310 ROD786309:ROD786310 RXZ786309:RXZ786310 SHV786309:SHV786310 SRR786309:SRR786310 TBN786309:TBN786310 TLJ786309:TLJ786310 TVF786309:TVF786310 UFB786309:UFB786310 UOX786309:UOX786310 UYT786309:UYT786310 VIP786309:VIP786310 VSL786309:VSL786310 WCH786309:WCH786310 WMD786309:WMD786310 WVZ786309:WVZ786310 AE851845:AE851846 JN851845:JN851846 TJ851845:TJ851846 ADF851845:ADF851846 ANB851845:ANB851846 AWX851845:AWX851846 BGT851845:BGT851846 BQP851845:BQP851846 CAL851845:CAL851846 CKH851845:CKH851846 CUD851845:CUD851846 DDZ851845:DDZ851846 DNV851845:DNV851846 DXR851845:DXR851846 EHN851845:EHN851846 ERJ851845:ERJ851846 FBF851845:FBF851846 FLB851845:FLB851846 FUX851845:FUX851846 GET851845:GET851846 GOP851845:GOP851846 GYL851845:GYL851846 HIH851845:HIH851846 HSD851845:HSD851846 IBZ851845:IBZ851846 ILV851845:ILV851846 IVR851845:IVR851846 JFN851845:JFN851846 JPJ851845:JPJ851846 JZF851845:JZF851846 KJB851845:KJB851846 KSX851845:KSX851846 LCT851845:LCT851846 LMP851845:LMP851846 LWL851845:LWL851846 MGH851845:MGH851846 MQD851845:MQD851846 MZZ851845:MZZ851846 NJV851845:NJV851846 NTR851845:NTR851846 ODN851845:ODN851846 ONJ851845:ONJ851846 OXF851845:OXF851846 PHB851845:PHB851846 PQX851845:PQX851846 QAT851845:QAT851846 QKP851845:QKP851846 QUL851845:QUL851846 REH851845:REH851846 ROD851845:ROD851846 RXZ851845:RXZ851846 SHV851845:SHV851846 SRR851845:SRR851846 TBN851845:TBN851846 TLJ851845:TLJ851846 TVF851845:TVF851846 UFB851845:UFB851846 UOX851845:UOX851846 UYT851845:UYT851846 VIP851845:VIP851846 VSL851845:VSL851846 WCH851845:WCH851846 WMD851845:WMD851846 WVZ851845:WVZ851846 AE917381:AE917382 JN917381:JN917382 TJ917381:TJ917382 ADF917381:ADF917382 ANB917381:ANB917382 AWX917381:AWX917382 BGT917381:BGT917382 BQP917381:BQP917382 CAL917381:CAL917382 CKH917381:CKH917382 CUD917381:CUD917382 DDZ917381:DDZ917382 DNV917381:DNV917382 DXR917381:DXR917382 EHN917381:EHN917382 ERJ917381:ERJ917382 FBF917381:FBF917382 FLB917381:FLB917382 FUX917381:FUX917382 GET917381:GET917382 GOP917381:GOP917382 GYL917381:GYL917382 HIH917381:HIH917382 HSD917381:HSD917382 IBZ917381:IBZ917382 ILV917381:ILV917382 IVR917381:IVR917382 JFN917381:JFN917382 JPJ917381:JPJ917382 JZF917381:JZF917382 KJB917381:KJB917382 KSX917381:KSX917382 LCT917381:LCT917382 LMP917381:LMP917382 LWL917381:LWL917382 MGH917381:MGH917382 MQD917381:MQD917382 MZZ917381:MZZ917382 NJV917381:NJV917382 NTR917381:NTR917382 ODN917381:ODN917382 ONJ917381:ONJ917382 OXF917381:OXF917382 PHB917381:PHB917382 PQX917381:PQX917382 QAT917381:QAT917382 QKP917381:QKP917382 QUL917381:QUL917382 REH917381:REH917382 ROD917381:ROD917382 RXZ917381:RXZ917382 SHV917381:SHV917382 SRR917381:SRR917382 TBN917381:TBN917382 TLJ917381:TLJ917382 TVF917381:TVF917382 UFB917381:UFB917382 UOX917381:UOX917382 UYT917381:UYT917382 VIP917381:VIP917382 VSL917381:VSL917382 WCH917381:WCH917382 WMD917381:WMD917382 WVZ917381:WVZ917382 AE982917:AE982918 JN982917:JN982918 TJ982917:TJ982918 ADF982917:ADF982918 ANB982917:ANB982918 AWX982917:AWX982918 BGT982917:BGT982918 BQP982917:BQP982918 CAL982917:CAL982918 CKH982917:CKH982918 CUD982917:CUD982918 DDZ982917:DDZ982918 DNV982917:DNV982918 DXR982917:DXR982918 EHN982917:EHN982918 ERJ982917:ERJ982918 FBF982917:FBF982918 FLB982917:FLB982918 FUX982917:FUX982918 GET982917:GET982918 GOP982917:GOP982918 GYL982917:GYL982918 HIH982917:HIH982918 HSD982917:HSD982918 IBZ982917:IBZ982918 ILV982917:ILV982918 IVR982917:IVR982918 JFN982917:JFN982918 JPJ982917:JPJ982918 JZF982917:JZF982918 KJB982917:KJB982918 KSX982917:KSX982918 LCT982917:LCT982918 LMP982917:LMP982918 LWL982917:LWL982918 MGH982917:MGH982918 MQD982917:MQD982918 MZZ982917:MZZ982918 NJV982917:NJV982918 NTR982917:NTR982918 ODN982917:ODN982918 ONJ982917:ONJ982918 OXF982917:OXF982918 PHB982917:PHB982918 PQX982917:PQX982918 QAT982917:QAT982918 QKP982917:QKP982918 QUL982917:QUL982918 REH982917:REH982918 ROD982917:ROD982918 RXZ982917:RXZ982918 SHV982917:SHV982918 SRR982917:SRR982918 TBN982917:TBN982918 TLJ982917:TLJ982918 TVF982917:TVF982918 UFB982917:UFB982918 UOX982917:UOX982918 UYT982917:UYT982918 VIP982917:VIP982918 VSL982917:VSL982918 WCH982917:WCH982918 WMD982917:WMD982918 WVZ982917:WVZ982918 H65413:H65414 JE65413:JE65414 TA65413:TA65414 ACW65413:ACW65414 AMS65413:AMS65414 AWO65413:AWO65414 BGK65413:BGK65414 BQG65413:BQG65414 CAC65413:CAC65414 CJY65413:CJY65414 CTU65413:CTU65414 DDQ65413:DDQ65414 DNM65413:DNM65414 DXI65413:DXI65414 EHE65413:EHE65414 ERA65413:ERA65414 FAW65413:FAW65414 FKS65413:FKS65414 FUO65413:FUO65414 GEK65413:GEK65414 GOG65413:GOG65414 GYC65413:GYC65414 HHY65413:HHY65414 HRU65413:HRU65414 IBQ65413:IBQ65414 ILM65413:ILM65414 IVI65413:IVI65414 JFE65413:JFE65414 JPA65413:JPA65414 JYW65413:JYW65414 KIS65413:KIS65414 KSO65413:KSO65414 LCK65413:LCK65414 LMG65413:LMG65414 LWC65413:LWC65414 MFY65413:MFY65414 MPU65413:MPU65414 MZQ65413:MZQ65414 NJM65413:NJM65414 NTI65413:NTI65414 ODE65413:ODE65414 ONA65413:ONA65414 OWW65413:OWW65414 PGS65413:PGS65414 PQO65413:PQO65414 QAK65413:QAK65414 QKG65413:QKG65414 QUC65413:QUC65414 RDY65413:RDY65414 RNU65413:RNU65414 RXQ65413:RXQ65414 SHM65413:SHM65414 SRI65413:SRI65414 TBE65413:TBE65414 TLA65413:TLA65414 TUW65413:TUW65414 UES65413:UES65414 UOO65413:UOO65414 UYK65413:UYK65414 VIG65413:VIG65414 VSC65413:VSC65414 WBY65413:WBY65414 WLU65413:WLU65414 WVQ65413:WVQ65414 H130949:H130950 JE130949:JE130950 TA130949:TA130950 ACW130949:ACW130950 AMS130949:AMS130950 AWO130949:AWO130950 BGK130949:BGK130950 BQG130949:BQG130950 CAC130949:CAC130950 CJY130949:CJY130950 CTU130949:CTU130950 DDQ130949:DDQ130950 DNM130949:DNM130950 DXI130949:DXI130950 EHE130949:EHE130950 ERA130949:ERA130950 FAW130949:FAW130950 FKS130949:FKS130950 FUO130949:FUO130950 GEK130949:GEK130950 GOG130949:GOG130950 GYC130949:GYC130950 HHY130949:HHY130950 HRU130949:HRU130950 IBQ130949:IBQ130950 ILM130949:ILM130950 IVI130949:IVI130950 JFE130949:JFE130950 JPA130949:JPA130950 JYW130949:JYW130950 KIS130949:KIS130950 KSO130949:KSO130950 LCK130949:LCK130950 LMG130949:LMG130950 LWC130949:LWC130950 MFY130949:MFY130950 MPU130949:MPU130950 MZQ130949:MZQ130950 NJM130949:NJM130950 NTI130949:NTI130950 ODE130949:ODE130950 ONA130949:ONA130950 OWW130949:OWW130950 PGS130949:PGS130950 PQO130949:PQO130950 QAK130949:QAK130950 QKG130949:QKG130950 QUC130949:QUC130950 RDY130949:RDY130950 RNU130949:RNU130950 RXQ130949:RXQ130950 SHM130949:SHM130950 SRI130949:SRI130950 TBE130949:TBE130950 TLA130949:TLA130950 TUW130949:TUW130950 UES130949:UES130950 UOO130949:UOO130950 UYK130949:UYK130950 VIG130949:VIG130950 VSC130949:VSC130950 WBY130949:WBY130950 WLU130949:WLU130950 WVQ130949:WVQ130950 H196485:H196486 JE196485:JE196486 TA196485:TA196486 ACW196485:ACW196486 AMS196485:AMS196486 AWO196485:AWO196486 BGK196485:BGK196486 BQG196485:BQG196486 CAC196485:CAC196486 CJY196485:CJY196486 CTU196485:CTU196486 DDQ196485:DDQ196486 DNM196485:DNM196486 DXI196485:DXI196486 EHE196485:EHE196486 ERA196485:ERA196486 FAW196485:FAW196486 FKS196485:FKS196486 FUO196485:FUO196486 GEK196485:GEK196486 GOG196485:GOG196486 GYC196485:GYC196486 HHY196485:HHY196486 HRU196485:HRU196486 IBQ196485:IBQ196486 ILM196485:ILM196486 IVI196485:IVI196486 JFE196485:JFE196486 JPA196485:JPA196486 JYW196485:JYW196486 KIS196485:KIS196486 KSO196485:KSO196486 LCK196485:LCK196486 LMG196485:LMG196486 LWC196485:LWC196486 MFY196485:MFY196486 MPU196485:MPU196486 MZQ196485:MZQ196486 NJM196485:NJM196486 NTI196485:NTI196486 ODE196485:ODE196486 ONA196485:ONA196486 OWW196485:OWW196486 PGS196485:PGS196486 PQO196485:PQO196486 QAK196485:QAK196486 QKG196485:QKG196486 QUC196485:QUC196486 RDY196485:RDY196486 RNU196485:RNU196486 RXQ196485:RXQ196486 SHM196485:SHM196486 SRI196485:SRI196486 TBE196485:TBE196486 TLA196485:TLA196486 TUW196485:TUW196486 UES196485:UES196486 UOO196485:UOO196486 UYK196485:UYK196486 VIG196485:VIG196486 VSC196485:VSC196486 WBY196485:WBY196486 WLU196485:WLU196486 WVQ196485:WVQ196486 H262021:H262022 JE262021:JE262022 TA262021:TA262022 ACW262021:ACW262022 AMS262021:AMS262022 AWO262021:AWO262022 BGK262021:BGK262022 BQG262021:BQG262022 CAC262021:CAC262022 CJY262021:CJY262022 CTU262021:CTU262022 DDQ262021:DDQ262022 DNM262021:DNM262022 DXI262021:DXI262022 EHE262021:EHE262022 ERA262021:ERA262022 FAW262021:FAW262022 FKS262021:FKS262022 FUO262021:FUO262022 GEK262021:GEK262022 GOG262021:GOG262022 GYC262021:GYC262022 HHY262021:HHY262022 HRU262021:HRU262022 IBQ262021:IBQ262022 ILM262021:ILM262022 IVI262021:IVI262022 JFE262021:JFE262022 JPA262021:JPA262022 JYW262021:JYW262022 KIS262021:KIS262022 KSO262021:KSO262022 LCK262021:LCK262022 LMG262021:LMG262022 LWC262021:LWC262022 MFY262021:MFY262022 MPU262021:MPU262022 MZQ262021:MZQ262022 NJM262021:NJM262022 NTI262021:NTI262022 ODE262021:ODE262022 ONA262021:ONA262022 OWW262021:OWW262022 PGS262021:PGS262022 PQO262021:PQO262022 QAK262021:QAK262022 QKG262021:QKG262022 QUC262021:QUC262022 RDY262021:RDY262022 RNU262021:RNU262022 RXQ262021:RXQ262022 SHM262021:SHM262022 SRI262021:SRI262022 TBE262021:TBE262022 TLA262021:TLA262022 TUW262021:TUW262022 UES262021:UES262022 UOO262021:UOO262022 UYK262021:UYK262022 VIG262021:VIG262022 VSC262021:VSC262022 WBY262021:WBY262022 WLU262021:WLU262022 WVQ262021:WVQ262022 H327557:H327558 JE327557:JE327558 TA327557:TA327558 ACW327557:ACW327558 AMS327557:AMS327558 AWO327557:AWO327558 BGK327557:BGK327558 BQG327557:BQG327558 CAC327557:CAC327558 CJY327557:CJY327558 CTU327557:CTU327558 DDQ327557:DDQ327558 DNM327557:DNM327558 DXI327557:DXI327558 EHE327557:EHE327558 ERA327557:ERA327558 FAW327557:FAW327558 FKS327557:FKS327558 FUO327557:FUO327558 GEK327557:GEK327558 GOG327557:GOG327558 GYC327557:GYC327558 HHY327557:HHY327558 HRU327557:HRU327558 IBQ327557:IBQ327558 ILM327557:ILM327558 IVI327557:IVI327558 JFE327557:JFE327558 JPA327557:JPA327558 JYW327557:JYW327558 KIS327557:KIS327558 KSO327557:KSO327558 LCK327557:LCK327558 LMG327557:LMG327558 LWC327557:LWC327558 MFY327557:MFY327558 MPU327557:MPU327558 MZQ327557:MZQ327558 NJM327557:NJM327558 NTI327557:NTI327558 ODE327557:ODE327558 ONA327557:ONA327558 OWW327557:OWW327558 PGS327557:PGS327558 PQO327557:PQO327558 QAK327557:QAK327558 QKG327557:QKG327558 QUC327557:QUC327558 RDY327557:RDY327558 RNU327557:RNU327558 RXQ327557:RXQ327558 SHM327557:SHM327558 SRI327557:SRI327558 TBE327557:TBE327558 TLA327557:TLA327558 TUW327557:TUW327558 UES327557:UES327558 UOO327557:UOO327558 UYK327557:UYK327558 VIG327557:VIG327558 VSC327557:VSC327558 WBY327557:WBY327558 WLU327557:WLU327558 WVQ327557:WVQ327558 H393093:H393094 JE393093:JE393094 TA393093:TA393094 ACW393093:ACW393094 AMS393093:AMS393094 AWO393093:AWO393094 BGK393093:BGK393094 BQG393093:BQG393094 CAC393093:CAC393094 CJY393093:CJY393094 CTU393093:CTU393094 DDQ393093:DDQ393094 DNM393093:DNM393094 DXI393093:DXI393094 EHE393093:EHE393094 ERA393093:ERA393094 FAW393093:FAW393094 FKS393093:FKS393094 FUO393093:FUO393094 GEK393093:GEK393094 GOG393093:GOG393094 GYC393093:GYC393094 HHY393093:HHY393094 HRU393093:HRU393094 IBQ393093:IBQ393094 ILM393093:ILM393094 IVI393093:IVI393094 JFE393093:JFE393094 JPA393093:JPA393094 JYW393093:JYW393094 KIS393093:KIS393094 KSO393093:KSO393094 LCK393093:LCK393094 LMG393093:LMG393094 LWC393093:LWC393094 MFY393093:MFY393094 MPU393093:MPU393094 MZQ393093:MZQ393094 NJM393093:NJM393094 NTI393093:NTI393094 ODE393093:ODE393094 ONA393093:ONA393094 OWW393093:OWW393094 PGS393093:PGS393094 PQO393093:PQO393094 QAK393093:QAK393094 QKG393093:QKG393094 QUC393093:QUC393094 RDY393093:RDY393094 RNU393093:RNU393094 RXQ393093:RXQ393094 SHM393093:SHM393094 SRI393093:SRI393094 TBE393093:TBE393094 TLA393093:TLA393094 TUW393093:TUW393094 UES393093:UES393094 UOO393093:UOO393094 UYK393093:UYK393094 VIG393093:VIG393094 VSC393093:VSC393094 WBY393093:WBY393094 WLU393093:WLU393094 WVQ393093:WVQ393094 H458629:H458630 JE458629:JE458630 TA458629:TA458630 ACW458629:ACW458630 AMS458629:AMS458630 AWO458629:AWO458630 BGK458629:BGK458630 BQG458629:BQG458630 CAC458629:CAC458630 CJY458629:CJY458630 CTU458629:CTU458630 DDQ458629:DDQ458630 DNM458629:DNM458630 DXI458629:DXI458630 EHE458629:EHE458630 ERA458629:ERA458630 FAW458629:FAW458630 FKS458629:FKS458630 FUO458629:FUO458630 GEK458629:GEK458630 GOG458629:GOG458630 GYC458629:GYC458630 HHY458629:HHY458630 HRU458629:HRU458630 IBQ458629:IBQ458630 ILM458629:ILM458630 IVI458629:IVI458630 JFE458629:JFE458630 JPA458629:JPA458630 JYW458629:JYW458630 KIS458629:KIS458630 KSO458629:KSO458630 LCK458629:LCK458630 LMG458629:LMG458630 LWC458629:LWC458630 MFY458629:MFY458630 MPU458629:MPU458630 MZQ458629:MZQ458630 NJM458629:NJM458630 NTI458629:NTI458630 ODE458629:ODE458630 ONA458629:ONA458630 OWW458629:OWW458630 PGS458629:PGS458630 PQO458629:PQO458630 QAK458629:QAK458630 QKG458629:QKG458630 QUC458629:QUC458630 RDY458629:RDY458630 RNU458629:RNU458630 RXQ458629:RXQ458630 SHM458629:SHM458630 SRI458629:SRI458630 TBE458629:TBE458630 TLA458629:TLA458630 TUW458629:TUW458630 UES458629:UES458630 UOO458629:UOO458630 UYK458629:UYK458630 VIG458629:VIG458630 VSC458629:VSC458630 WBY458629:WBY458630 WLU458629:WLU458630 WVQ458629:WVQ458630 H524165:H524166 JE524165:JE524166 TA524165:TA524166 ACW524165:ACW524166 AMS524165:AMS524166 AWO524165:AWO524166 BGK524165:BGK524166 BQG524165:BQG524166 CAC524165:CAC524166 CJY524165:CJY524166 CTU524165:CTU524166 DDQ524165:DDQ524166 DNM524165:DNM524166 DXI524165:DXI524166 EHE524165:EHE524166 ERA524165:ERA524166 FAW524165:FAW524166 FKS524165:FKS524166 FUO524165:FUO524166 GEK524165:GEK524166 GOG524165:GOG524166 GYC524165:GYC524166 HHY524165:HHY524166 HRU524165:HRU524166 IBQ524165:IBQ524166 ILM524165:ILM524166 IVI524165:IVI524166 JFE524165:JFE524166 JPA524165:JPA524166 JYW524165:JYW524166 KIS524165:KIS524166 KSO524165:KSO524166 LCK524165:LCK524166 LMG524165:LMG524166 LWC524165:LWC524166 MFY524165:MFY524166 MPU524165:MPU524166 MZQ524165:MZQ524166 NJM524165:NJM524166 NTI524165:NTI524166 ODE524165:ODE524166 ONA524165:ONA524166 OWW524165:OWW524166 PGS524165:PGS524166 PQO524165:PQO524166 QAK524165:QAK524166 QKG524165:QKG524166 QUC524165:QUC524166 RDY524165:RDY524166 RNU524165:RNU524166 RXQ524165:RXQ524166 SHM524165:SHM524166 SRI524165:SRI524166 TBE524165:TBE524166 TLA524165:TLA524166 TUW524165:TUW524166 UES524165:UES524166 UOO524165:UOO524166 UYK524165:UYK524166 VIG524165:VIG524166 VSC524165:VSC524166 WBY524165:WBY524166 WLU524165:WLU524166 WVQ524165:WVQ524166 H589701:H589702 JE589701:JE589702 TA589701:TA589702 ACW589701:ACW589702 AMS589701:AMS589702 AWO589701:AWO589702 BGK589701:BGK589702 BQG589701:BQG589702 CAC589701:CAC589702 CJY589701:CJY589702 CTU589701:CTU589702 DDQ589701:DDQ589702 DNM589701:DNM589702 DXI589701:DXI589702 EHE589701:EHE589702 ERA589701:ERA589702 FAW589701:FAW589702 FKS589701:FKS589702 FUO589701:FUO589702 GEK589701:GEK589702 GOG589701:GOG589702 GYC589701:GYC589702 HHY589701:HHY589702 HRU589701:HRU589702 IBQ589701:IBQ589702 ILM589701:ILM589702 IVI589701:IVI589702 JFE589701:JFE589702 JPA589701:JPA589702 JYW589701:JYW589702 KIS589701:KIS589702 KSO589701:KSO589702 LCK589701:LCK589702 LMG589701:LMG589702 LWC589701:LWC589702 MFY589701:MFY589702 MPU589701:MPU589702 MZQ589701:MZQ589702 NJM589701:NJM589702 NTI589701:NTI589702 ODE589701:ODE589702 ONA589701:ONA589702 OWW589701:OWW589702 PGS589701:PGS589702 PQO589701:PQO589702 QAK589701:QAK589702 QKG589701:QKG589702 QUC589701:QUC589702 RDY589701:RDY589702 RNU589701:RNU589702 RXQ589701:RXQ589702 SHM589701:SHM589702 SRI589701:SRI589702 TBE589701:TBE589702 TLA589701:TLA589702 TUW589701:TUW589702 UES589701:UES589702 UOO589701:UOO589702 UYK589701:UYK589702 VIG589701:VIG589702 VSC589701:VSC589702 WBY589701:WBY589702 WLU589701:WLU589702 WVQ589701:WVQ589702 H655237:H655238 JE655237:JE655238 TA655237:TA655238 ACW655237:ACW655238 AMS655237:AMS655238 AWO655237:AWO655238 BGK655237:BGK655238 BQG655237:BQG655238 CAC655237:CAC655238 CJY655237:CJY655238 CTU655237:CTU655238 DDQ655237:DDQ655238 DNM655237:DNM655238 DXI655237:DXI655238 EHE655237:EHE655238 ERA655237:ERA655238 FAW655237:FAW655238 FKS655237:FKS655238 FUO655237:FUO655238 GEK655237:GEK655238 GOG655237:GOG655238 GYC655237:GYC655238 HHY655237:HHY655238 HRU655237:HRU655238 IBQ655237:IBQ655238 ILM655237:ILM655238 IVI655237:IVI655238 JFE655237:JFE655238 JPA655237:JPA655238 JYW655237:JYW655238 KIS655237:KIS655238 KSO655237:KSO655238 LCK655237:LCK655238 LMG655237:LMG655238 LWC655237:LWC655238 MFY655237:MFY655238 MPU655237:MPU655238 MZQ655237:MZQ655238 NJM655237:NJM655238 NTI655237:NTI655238 ODE655237:ODE655238 ONA655237:ONA655238 OWW655237:OWW655238 PGS655237:PGS655238 PQO655237:PQO655238 QAK655237:QAK655238 QKG655237:QKG655238 QUC655237:QUC655238 RDY655237:RDY655238 RNU655237:RNU655238 RXQ655237:RXQ655238 SHM655237:SHM655238 SRI655237:SRI655238 TBE655237:TBE655238 TLA655237:TLA655238 TUW655237:TUW655238 UES655237:UES655238 UOO655237:UOO655238 UYK655237:UYK655238 VIG655237:VIG655238 VSC655237:VSC655238 WBY655237:WBY655238 WLU655237:WLU655238 WVQ655237:WVQ655238 H720773:H720774 JE720773:JE720774 TA720773:TA720774 ACW720773:ACW720774 AMS720773:AMS720774 AWO720773:AWO720774 BGK720773:BGK720774 BQG720773:BQG720774 CAC720773:CAC720774 CJY720773:CJY720774 CTU720773:CTU720774 DDQ720773:DDQ720774 DNM720773:DNM720774 DXI720773:DXI720774 EHE720773:EHE720774 ERA720773:ERA720774 FAW720773:FAW720774 FKS720773:FKS720774 FUO720773:FUO720774 GEK720773:GEK720774 GOG720773:GOG720774 GYC720773:GYC720774 HHY720773:HHY720774 HRU720773:HRU720774 IBQ720773:IBQ720774 ILM720773:ILM720774 IVI720773:IVI720774 JFE720773:JFE720774 JPA720773:JPA720774 JYW720773:JYW720774 KIS720773:KIS720774 KSO720773:KSO720774 LCK720773:LCK720774 LMG720773:LMG720774 LWC720773:LWC720774 MFY720773:MFY720774 MPU720773:MPU720774 MZQ720773:MZQ720774 NJM720773:NJM720774 NTI720773:NTI720774 ODE720773:ODE720774 ONA720773:ONA720774 OWW720773:OWW720774 PGS720773:PGS720774 PQO720773:PQO720774 QAK720773:QAK720774 QKG720773:QKG720774 QUC720773:QUC720774 RDY720773:RDY720774 RNU720773:RNU720774 RXQ720773:RXQ720774 SHM720773:SHM720774 SRI720773:SRI720774 TBE720773:TBE720774 TLA720773:TLA720774 TUW720773:TUW720774 UES720773:UES720774 UOO720773:UOO720774 UYK720773:UYK720774 VIG720773:VIG720774 VSC720773:VSC720774 WBY720773:WBY720774 WLU720773:WLU720774 WVQ720773:WVQ720774 H786309:H786310 JE786309:JE786310 TA786309:TA786310 ACW786309:ACW786310 AMS786309:AMS786310 AWO786309:AWO786310 BGK786309:BGK786310 BQG786309:BQG786310 CAC786309:CAC786310 CJY786309:CJY786310 CTU786309:CTU786310 DDQ786309:DDQ786310 DNM786309:DNM786310 DXI786309:DXI786310 EHE786309:EHE786310 ERA786309:ERA786310 FAW786309:FAW786310 FKS786309:FKS786310 FUO786309:FUO786310 GEK786309:GEK786310 GOG786309:GOG786310 GYC786309:GYC786310 HHY786309:HHY786310 HRU786309:HRU786310 IBQ786309:IBQ786310 ILM786309:ILM786310 IVI786309:IVI786310 JFE786309:JFE786310 JPA786309:JPA786310 JYW786309:JYW786310 KIS786309:KIS786310 KSO786309:KSO786310 LCK786309:LCK786310 LMG786309:LMG786310 LWC786309:LWC786310 MFY786309:MFY786310 MPU786309:MPU786310 MZQ786309:MZQ786310 NJM786309:NJM786310 NTI786309:NTI786310 ODE786309:ODE786310 ONA786309:ONA786310 OWW786309:OWW786310 PGS786309:PGS786310 PQO786309:PQO786310 QAK786309:QAK786310 QKG786309:QKG786310 QUC786309:QUC786310 RDY786309:RDY786310 RNU786309:RNU786310 RXQ786309:RXQ786310 SHM786309:SHM786310 SRI786309:SRI786310 TBE786309:TBE786310 TLA786309:TLA786310 TUW786309:TUW786310 UES786309:UES786310 UOO786309:UOO786310 UYK786309:UYK786310 VIG786309:VIG786310 VSC786309:VSC786310 WBY786309:WBY786310 WLU786309:WLU786310 WVQ786309:WVQ786310 H851845:H851846 JE851845:JE851846 TA851845:TA851846 ACW851845:ACW851846 AMS851845:AMS851846 AWO851845:AWO851846 BGK851845:BGK851846 BQG851845:BQG851846 CAC851845:CAC851846 CJY851845:CJY851846 CTU851845:CTU851846 DDQ851845:DDQ851846 DNM851845:DNM851846 DXI851845:DXI851846 EHE851845:EHE851846 ERA851845:ERA851846 FAW851845:FAW851846 FKS851845:FKS851846 FUO851845:FUO851846 GEK851845:GEK851846 GOG851845:GOG851846 GYC851845:GYC851846 HHY851845:HHY851846 HRU851845:HRU851846 IBQ851845:IBQ851846 ILM851845:ILM851846 IVI851845:IVI851846 JFE851845:JFE851846 JPA851845:JPA851846 JYW851845:JYW851846 KIS851845:KIS851846 KSO851845:KSO851846 LCK851845:LCK851846 LMG851845:LMG851846 LWC851845:LWC851846 MFY851845:MFY851846 MPU851845:MPU851846 MZQ851845:MZQ851846 NJM851845:NJM851846 NTI851845:NTI851846 ODE851845:ODE851846 ONA851845:ONA851846 OWW851845:OWW851846 PGS851845:PGS851846 PQO851845:PQO851846 QAK851845:QAK851846 QKG851845:QKG851846 QUC851845:QUC851846 RDY851845:RDY851846 RNU851845:RNU851846 RXQ851845:RXQ851846 SHM851845:SHM851846 SRI851845:SRI851846 TBE851845:TBE851846 TLA851845:TLA851846 TUW851845:TUW851846 UES851845:UES851846 UOO851845:UOO851846 UYK851845:UYK851846 VIG851845:VIG851846 VSC851845:VSC851846 WBY851845:WBY851846 WLU851845:WLU851846 WVQ851845:WVQ851846 H917381:H917382 JE917381:JE917382 TA917381:TA917382 ACW917381:ACW917382 AMS917381:AMS917382 AWO917381:AWO917382 BGK917381:BGK917382 BQG917381:BQG917382 CAC917381:CAC917382 CJY917381:CJY917382 CTU917381:CTU917382 DDQ917381:DDQ917382 DNM917381:DNM917382 DXI917381:DXI917382 EHE917381:EHE917382 ERA917381:ERA917382 FAW917381:FAW917382 FKS917381:FKS917382 FUO917381:FUO917382 GEK917381:GEK917382 GOG917381:GOG917382 GYC917381:GYC917382 HHY917381:HHY917382 HRU917381:HRU917382 IBQ917381:IBQ917382 ILM917381:ILM917382 IVI917381:IVI917382 JFE917381:JFE917382 JPA917381:JPA917382 JYW917381:JYW917382 KIS917381:KIS917382 KSO917381:KSO917382 LCK917381:LCK917382 LMG917381:LMG917382 LWC917381:LWC917382 MFY917381:MFY917382 MPU917381:MPU917382 MZQ917381:MZQ917382 NJM917381:NJM917382 NTI917381:NTI917382 ODE917381:ODE917382 ONA917381:ONA917382 OWW917381:OWW917382 PGS917381:PGS917382 PQO917381:PQO917382 QAK917381:QAK917382 QKG917381:QKG917382 QUC917381:QUC917382 RDY917381:RDY917382 RNU917381:RNU917382 RXQ917381:RXQ917382 SHM917381:SHM917382 SRI917381:SRI917382 TBE917381:TBE917382 TLA917381:TLA917382 TUW917381:TUW917382 UES917381:UES917382 UOO917381:UOO917382 UYK917381:UYK917382 VIG917381:VIG917382 VSC917381:VSC917382 WBY917381:WBY917382 WLU917381:WLU917382 WVQ917381:WVQ917382 H982917:H982918 JE982917:JE982918 TA982917:TA982918 ACW982917:ACW982918 AMS982917:AMS982918 AWO982917:AWO982918 BGK982917:BGK982918 BQG982917:BQG982918 CAC982917:CAC982918 CJY982917:CJY982918 CTU982917:CTU982918 DDQ982917:DDQ982918 DNM982917:DNM982918 DXI982917:DXI982918 EHE982917:EHE982918 ERA982917:ERA982918 FAW982917:FAW982918 FKS982917:FKS982918 FUO982917:FUO982918 GEK982917:GEK982918 GOG982917:GOG982918 GYC982917:GYC982918 HHY982917:HHY982918 HRU982917:HRU982918 IBQ982917:IBQ982918 ILM982917:ILM982918 IVI982917:IVI982918 JFE982917:JFE982918 JPA982917:JPA982918 JYW982917:JYW982918 KIS982917:KIS982918 KSO982917:KSO982918 LCK982917:LCK982918 LMG982917:LMG982918 LWC982917:LWC982918 MFY982917:MFY982918 MPU982917:MPU982918 MZQ982917:MZQ982918 NJM982917:NJM982918 NTI982917:NTI982918 ODE982917:ODE982918 ONA982917:ONA982918 OWW982917:OWW982918 PGS982917:PGS982918 PQO982917:PQO982918 QAK982917:QAK982918 QKG982917:QKG982918 QUC982917:QUC982918 RDY982917:RDY982918 RNU982917:RNU982918 RXQ982917:RXQ982918 SHM982917:SHM982918 SRI982917:SRI982918 TBE982917:TBE982918 TLA982917:TLA982918 TUW982917:TUW982918 UES982917:UES982918 UOO982917:UOO982918 UYK982917:UYK982918 VIG982917:VIG982918 VSC982917:VSC982918 WBY982917:WBY982918 WLU982917:WLU982918 WVQ982917:WVQ982918 F65413:F65414 JC65413:JC65414 SY65413:SY65414 ACU65413:ACU65414 AMQ65413:AMQ65414 AWM65413:AWM65414 BGI65413:BGI65414 BQE65413:BQE65414 CAA65413:CAA65414 CJW65413:CJW65414 CTS65413:CTS65414 DDO65413:DDO65414 DNK65413:DNK65414 DXG65413:DXG65414 EHC65413:EHC65414 EQY65413:EQY65414 FAU65413:FAU65414 FKQ65413:FKQ65414 FUM65413:FUM65414 GEI65413:GEI65414 GOE65413:GOE65414 GYA65413:GYA65414 HHW65413:HHW65414 HRS65413:HRS65414 IBO65413:IBO65414 ILK65413:ILK65414 IVG65413:IVG65414 JFC65413:JFC65414 JOY65413:JOY65414 JYU65413:JYU65414 KIQ65413:KIQ65414 KSM65413:KSM65414 LCI65413:LCI65414 LME65413:LME65414 LWA65413:LWA65414 MFW65413:MFW65414 MPS65413:MPS65414 MZO65413:MZO65414 NJK65413:NJK65414 NTG65413:NTG65414 ODC65413:ODC65414 OMY65413:OMY65414 OWU65413:OWU65414 PGQ65413:PGQ65414 PQM65413:PQM65414 QAI65413:QAI65414 QKE65413:QKE65414 QUA65413:QUA65414 RDW65413:RDW65414 RNS65413:RNS65414 RXO65413:RXO65414 SHK65413:SHK65414 SRG65413:SRG65414 TBC65413:TBC65414 TKY65413:TKY65414 TUU65413:TUU65414 UEQ65413:UEQ65414 UOM65413:UOM65414 UYI65413:UYI65414 VIE65413:VIE65414 VSA65413:VSA65414 WBW65413:WBW65414 WLS65413:WLS65414 WVO65413:WVO65414 F130949:F130950 JC130949:JC130950 SY130949:SY130950 ACU130949:ACU130950 AMQ130949:AMQ130950 AWM130949:AWM130950 BGI130949:BGI130950 BQE130949:BQE130950 CAA130949:CAA130950 CJW130949:CJW130950 CTS130949:CTS130950 DDO130949:DDO130950 DNK130949:DNK130950 DXG130949:DXG130950 EHC130949:EHC130950 EQY130949:EQY130950 FAU130949:FAU130950 FKQ130949:FKQ130950 FUM130949:FUM130950 GEI130949:GEI130950 GOE130949:GOE130950 GYA130949:GYA130950 HHW130949:HHW130950 HRS130949:HRS130950 IBO130949:IBO130950 ILK130949:ILK130950 IVG130949:IVG130950 JFC130949:JFC130950 JOY130949:JOY130950 JYU130949:JYU130950 KIQ130949:KIQ130950 KSM130949:KSM130950 LCI130949:LCI130950 LME130949:LME130950 LWA130949:LWA130950 MFW130949:MFW130950 MPS130949:MPS130950 MZO130949:MZO130950 NJK130949:NJK130950 NTG130949:NTG130950 ODC130949:ODC130950 OMY130949:OMY130950 OWU130949:OWU130950 PGQ130949:PGQ130950 PQM130949:PQM130950 QAI130949:QAI130950 QKE130949:QKE130950 QUA130949:QUA130950 RDW130949:RDW130950 RNS130949:RNS130950 RXO130949:RXO130950 SHK130949:SHK130950 SRG130949:SRG130950 TBC130949:TBC130950 TKY130949:TKY130950 TUU130949:TUU130950 UEQ130949:UEQ130950 UOM130949:UOM130950 UYI130949:UYI130950 VIE130949:VIE130950 VSA130949:VSA130950 WBW130949:WBW130950 WLS130949:WLS130950 WVO130949:WVO130950 F196485:F196486 JC196485:JC196486 SY196485:SY196486 ACU196485:ACU196486 AMQ196485:AMQ196486 AWM196485:AWM196486 BGI196485:BGI196486 BQE196485:BQE196486 CAA196485:CAA196486 CJW196485:CJW196486 CTS196485:CTS196486 DDO196485:DDO196486 DNK196485:DNK196486 DXG196485:DXG196486 EHC196485:EHC196486 EQY196485:EQY196486 FAU196485:FAU196486 FKQ196485:FKQ196486 FUM196485:FUM196486 GEI196485:GEI196486 GOE196485:GOE196486 GYA196485:GYA196486 HHW196485:HHW196486 HRS196485:HRS196486 IBO196485:IBO196486 ILK196485:ILK196486 IVG196485:IVG196486 JFC196485:JFC196486 JOY196485:JOY196486 JYU196485:JYU196486 KIQ196485:KIQ196486 KSM196485:KSM196486 LCI196485:LCI196486 LME196485:LME196486 LWA196485:LWA196486 MFW196485:MFW196486 MPS196485:MPS196486 MZO196485:MZO196486 NJK196485:NJK196486 NTG196485:NTG196486 ODC196485:ODC196486 OMY196485:OMY196486 OWU196485:OWU196486 PGQ196485:PGQ196486 PQM196485:PQM196486 QAI196485:QAI196486 QKE196485:QKE196486 QUA196485:QUA196486 RDW196485:RDW196486 RNS196485:RNS196486 RXO196485:RXO196486 SHK196485:SHK196486 SRG196485:SRG196486 TBC196485:TBC196486 TKY196485:TKY196486 TUU196485:TUU196486 UEQ196485:UEQ196486 UOM196485:UOM196486 UYI196485:UYI196486 VIE196485:VIE196486 VSA196485:VSA196486 WBW196485:WBW196486 WLS196485:WLS196486 WVO196485:WVO196486 F262021:F262022 JC262021:JC262022 SY262021:SY262022 ACU262021:ACU262022 AMQ262021:AMQ262022 AWM262021:AWM262022 BGI262021:BGI262022 BQE262021:BQE262022 CAA262021:CAA262022 CJW262021:CJW262022 CTS262021:CTS262022 DDO262021:DDO262022 DNK262021:DNK262022 DXG262021:DXG262022 EHC262021:EHC262022 EQY262021:EQY262022 FAU262021:FAU262022 FKQ262021:FKQ262022 FUM262021:FUM262022 GEI262021:GEI262022 GOE262021:GOE262022 GYA262021:GYA262022 HHW262021:HHW262022 HRS262021:HRS262022 IBO262021:IBO262022 ILK262021:ILK262022 IVG262021:IVG262022 JFC262021:JFC262022 JOY262021:JOY262022 JYU262021:JYU262022 KIQ262021:KIQ262022 KSM262021:KSM262022 LCI262021:LCI262022 LME262021:LME262022 LWA262021:LWA262022 MFW262021:MFW262022 MPS262021:MPS262022 MZO262021:MZO262022 NJK262021:NJK262022 NTG262021:NTG262022 ODC262021:ODC262022 OMY262021:OMY262022 OWU262021:OWU262022 PGQ262021:PGQ262022 PQM262021:PQM262022 QAI262021:QAI262022 QKE262021:QKE262022 QUA262021:QUA262022 RDW262021:RDW262022 RNS262021:RNS262022 RXO262021:RXO262022 SHK262021:SHK262022 SRG262021:SRG262022 TBC262021:TBC262022 TKY262021:TKY262022 TUU262021:TUU262022 UEQ262021:UEQ262022 UOM262021:UOM262022 UYI262021:UYI262022 VIE262021:VIE262022 VSA262021:VSA262022 WBW262021:WBW262022 WLS262021:WLS262022 WVO262021:WVO262022 F327557:F327558 JC327557:JC327558 SY327557:SY327558 ACU327557:ACU327558 AMQ327557:AMQ327558 AWM327557:AWM327558 BGI327557:BGI327558 BQE327557:BQE327558 CAA327557:CAA327558 CJW327557:CJW327558 CTS327557:CTS327558 DDO327557:DDO327558 DNK327557:DNK327558 DXG327557:DXG327558 EHC327557:EHC327558 EQY327557:EQY327558 FAU327557:FAU327558 FKQ327557:FKQ327558 FUM327557:FUM327558 GEI327557:GEI327558 GOE327557:GOE327558 GYA327557:GYA327558 HHW327557:HHW327558 HRS327557:HRS327558 IBO327557:IBO327558 ILK327557:ILK327558 IVG327557:IVG327558 JFC327557:JFC327558 JOY327557:JOY327558 JYU327557:JYU327558 KIQ327557:KIQ327558 KSM327557:KSM327558 LCI327557:LCI327558 LME327557:LME327558 LWA327557:LWA327558 MFW327557:MFW327558 MPS327557:MPS327558 MZO327557:MZO327558 NJK327557:NJK327558 NTG327557:NTG327558 ODC327557:ODC327558 OMY327557:OMY327558 OWU327557:OWU327558 PGQ327557:PGQ327558 PQM327557:PQM327558 QAI327557:QAI327558 QKE327557:QKE327558 QUA327557:QUA327558 RDW327557:RDW327558 RNS327557:RNS327558 RXO327557:RXO327558 SHK327557:SHK327558 SRG327557:SRG327558 TBC327557:TBC327558 TKY327557:TKY327558 TUU327557:TUU327558 UEQ327557:UEQ327558 UOM327557:UOM327558 UYI327557:UYI327558 VIE327557:VIE327558 VSA327557:VSA327558 WBW327557:WBW327558 WLS327557:WLS327558 WVO327557:WVO327558 F393093:F393094 JC393093:JC393094 SY393093:SY393094 ACU393093:ACU393094 AMQ393093:AMQ393094 AWM393093:AWM393094 BGI393093:BGI393094 BQE393093:BQE393094 CAA393093:CAA393094 CJW393093:CJW393094 CTS393093:CTS393094 DDO393093:DDO393094 DNK393093:DNK393094 DXG393093:DXG393094 EHC393093:EHC393094 EQY393093:EQY393094 FAU393093:FAU393094 FKQ393093:FKQ393094 FUM393093:FUM393094 GEI393093:GEI393094 GOE393093:GOE393094 GYA393093:GYA393094 HHW393093:HHW393094 HRS393093:HRS393094 IBO393093:IBO393094 ILK393093:ILK393094 IVG393093:IVG393094 JFC393093:JFC393094 JOY393093:JOY393094 JYU393093:JYU393094 KIQ393093:KIQ393094 KSM393093:KSM393094 LCI393093:LCI393094 LME393093:LME393094 LWA393093:LWA393094 MFW393093:MFW393094 MPS393093:MPS393094 MZO393093:MZO393094 NJK393093:NJK393094 NTG393093:NTG393094 ODC393093:ODC393094 OMY393093:OMY393094 OWU393093:OWU393094 PGQ393093:PGQ393094 PQM393093:PQM393094 QAI393093:QAI393094 QKE393093:QKE393094 QUA393093:QUA393094 RDW393093:RDW393094 RNS393093:RNS393094 RXO393093:RXO393094 SHK393093:SHK393094 SRG393093:SRG393094 TBC393093:TBC393094 TKY393093:TKY393094 TUU393093:TUU393094 UEQ393093:UEQ393094 UOM393093:UOM393094 UYI393093:UYI393094 VIE393093:VIE393094 VSA393093:VSA393094 WBW393093:WBW393094 WLS393093:WLS393094 WVO393093:WVO393094 F458629:F458630 JC458629:JC458630 SY458629:SY458630 ACU458629:ACU458630 AMQ458629:AMQ458630 AWM458629:AWM458630 BGI458629:BGI458630 BQE458629:BQE458630 CAA458629:CAA458630 CJW458629:CJW458630 CTS458629:CTS458630 DDO458629:DDO458630 DNK458629:DNK458630 DXG458629:DXG458630 EHC458629:EHC458630 EQY458629:EQY458630 FAU458629:FAU458630 FKQ458629:FKQ458630 FUM458629:FUM458630 GEI458629:GEI458630 GOE458629:GOE458630 GYA458629:GYA458630 HHW458629:HHW458630 HRS458629:HRS458630 IBO458629:IBO458630 ILK458629:ILK458630 IVG458629:IVG458630 JFC458629:JFC458630 JOY458629:JOY458630 JYU458629:JYU458630 KIQ458629:KIQ458630 KSM458629:KSM458630 LCI458629:LCI458630 LME458629:LME458630 LWA458629:LWA458630 MFW458629:MFW458630 MPS458629:MPS458630 MZO458629:MZO458630 NJK458629:NJK458630 NTG458629:NTG458630 ODC458629:ODC458630 OMY458629:OMY458630 OWU458629:OWU458630 PGQ458629:PGQ458630 PQM458629:PQM458630 QAI458629:QAI458630 QKE458629:QKE458630 QUA458629:QUA458630 RDW458629:RDW458630 RNS458629:RNS458630 RXO458629:RXO458630 SHK458629:SHK458630 SRG458629:SRG458630 TBC458629:TBC458630 TKY458629:TKY458630 TUU458629:TUU458630 UEQ458629:UEQ458630 UOM458629:UOM458630 UYI458629:UYI458630 VIE458629:VIE458630 VSA458629:VSA458630 WBW458629:WBW458630 WLS458629:WLS458630 WVO458629:WVO458630 F524165:F524166 JC524165:JC524166 SY524165:SY524166 ACU524165:ACU524166 AMQ524165:AMQ524166 AWM524165:AWM524166 BGI524165:BGI524166 BQE524165:BQE524166 CAA524165:CAA524166 CJW524165:CJW524166 CTS524165:CTS524166 DDO524165:DDO524166 DNK524165:DNK524166 DXG524165:DXG524166 EHC524165:EHC524166 EQY524165:EQY524166 FAU524165:FAU524166 FKQ524165:FKQ524166 FUM524165:FUM524166 GEI524165:GEI524166 GOE524165:GOE524166 GYA524165:GYA524166 HHW524165:HHW524166 HRS524165:HRS524166 IBO524165:IBO524166 ILK524165:ILK524166 IVG524165:IVG524166 JFC524165:JFC524166 JOY524165:JOY524166 JYU524165:JYU524166 KIQ524165:KIQ524166 KSM524165:KSM524166 LCI524165:LCI524166 LME524165:LME524166 LWA524165:LWA524166 MFW524165:MFW524166 MPS524165:MPS524166 MZO524165:MZO524166 NJK524165:NJK524166 NTG524165:NTG524166 ODC524165:ODC524166 OMY524165:OMY524166 OWU524165:OWU524166 PGQ524165:PGQ524166 PQM524165:PQM524166 QAI524165:QAI524166 QKE524165:QKE524166 QUA524165:QUA524166 RDW524165:RDW524166 RNS524165:RNS524166 RXO524165:RXO524166 SHK524165:SHK524166 SRG524165:SRG524166 TBC524165:TBC524166 TKY524165:TKY524166 TUU524165:TUU524166 UEQ524165:UEQ524166 UOM524165:UOM524166 UYI524165:UYI524166 VIE524165:VIE524166 VSA524165:VSA524166 WBW524165:WBW524166 WLS524165:WLS524166 WVO524165:WVO524166 F589701:F589702 JC589701:JC589702 SY589701:SY589702 ACU589701:ACU589702 AMQ589701:AMQ589702 AWM589701:AWM589702 BGI589701:BGI589702 BQE589701:BQE589702 CAA589701:CAA589702 CJW589701:CJW589702 CTS589701:CTS589702 DDO589701:DDO589702 DNK589701:DNK589702 DXG589701:DXG589702 EHC589701:EHC589702 EQY589701:EQY589702 FAU589701:FAU589702 FKQ589701:FKQ589702 FUM589701:FUM589702 GEI589701:GEI589702 GOE589701:GOE589702 GYA589701:GYA589702 HHW589701:HHW589702 HRS589701:HRS589702 IBO589701:IBO589702 ILK589701:ILK589702 IVG589701:IVG589702 JFC589701:JFC589702 JOY589701:JOY589702 JYU589701:JYU589702 KIQ589701:KIQ589702 KSM589701:KSM589702 LCI589701:LCI589702 LME589701:LME589702 LWA589701:LWA589702 MFW589701:MFW589702 MPS589701:MPS589702 MZO589701:MZO589702 NJK589701:NJK589702 NTG589701:NTG589702 ODC589701:ODC589702 OMY589701:OMY589702 OWU589701:OWU589702 PGQ589701:PGQ589702 PQM589701:PQM589702 QAI589701:QAI589702 QKE589701:QKE589702 QUA589701:QUA589702 RDW589701:RDW589702 RNS589701:RNS589702 RXO589701:RXO589702 SHK589701:SHK589702 SRG589701:SRG589702 TBC589701:TBC589702 TKY589701:TKY589702 TUU589701:TUU589702 UEQ589701:UEQ589702 UOM589701:UOM589702 UYI589701:UYI589702 VIE589701:VIE589702 VSA589701:VSA589702 WBW589701:WBW589702 WLS589701:WLS589702 WVO589701:WVO589702 F655237:F655238 JC655237:JC655238 SY655237:SY655238 ACU655237:ACU655238 AMQ655237:AMQ655238 AWM655237:AWM655238 BGI655237:BGI655238 BQE655237:BQE655238 CAA655237:CAA655238 CJW655237:CJW655238 CTS655237:CTS655238 DDO655237:DDO655238 DNK655237:DNK655238 DXG655237:DXG655238 EHC655237:EHC655238 EQY655237:EQY655238 FAU655237:FAU655238 FKQ655237:FKQ655238 FUM655237:FUM655238 GEI655237:GEI655238 GOE655237:GOE655238 GYA655237:GYA655238 HHW655237:HHW655238 HRS655237:HRS655238 IBO655237:IBO655238 ILK655237:ILK655238 IVG655237:IVG655238 JFC655237:JFC655238 JOY655237:JOY655238 JYU655237:JYU655238 KIQ655237:KIQ655238 KSM655237:KSM655238 LCI655237:LCI655238 LME655237:LME655238 LWA655237:LWA655238 MFW655237:MFW655238 MPS655237:MPS655238 MZO655237:MZO655238 NJK655237:NJK655238 NTG655237:NTG655238 ODC655237:ODC655238 OMY655237:OMY655238 OWU655237:OWU655238 PGQ655237:PGQ655238 PQM655237:PQM655238 QAI655237:QAI655238 QKE655237:QKE655238 QUA655237:QUA655238 RDW655237:RDW655238 RNS655237:RNS655238 RXO655237:RXO655238 SHK655237:SHK655238 SRG655237:SRG655238 TBC655237:TBC655238 TKY655237:TKY655238 TUU655237:TUU655238 UEQ655237:UEQ655238 UOM655237:UOM655238 UYI655237:UYI655238 VIE655237:VIE655238 VSA655237:VSA655238 WBW655237:WBW655238 WLS655237:WLS655238 WVO655237:WVO655238 F720773:F720774 JC720773:JC720774 SY720773:SY720774 ACU720773:ACU720774 AMQ720773:AMQ720774 AWM720773:AWM720774 BGI720773:BGI720774 BQE720773:BQE720774 CAA720773:CAA720774 CJW720773:CJW720774 CTS720773:CTS720774 DDO720773:DDO720774 DNK720773:DNK720774 DXG720773:DXG720774 EHC720773:EHC720774 EQY720773:EQY720774 FAU720773:FAU720774 FKQ720773:FKQ720774 FUM720773:FUM720774 GEI720773:GEI720774 GOE720773:GOE720774 GYA720773:GYA720774 HHW720773:HHW720774 HRS720773:HRS720774 IBO720773:IBO720774 ILK720773:ILK720774 IVG720773:IVG720774 JFC720773:JFC720774 JOY720773:JOY720774 JYU720773:JYU720774 KIQ720773:KIQ720774 KSM720773:KSM720774 LCI720773:LCI720774 LME720773:LME720774 LWA720773:LWA720774 MFW720773:MFW720774 MPS720773:MPS720774 MZO720773:MZO720774 NJK720773:NJK720774 NTG720773:NTG720774 ODC720773:ODC720774 OMY720773:OMY720774 OWU720773:OWU720774 PGQ720773:PGQ720774 PQM720773:PQM720774 QAI720773:QAI720774 QKE720773:QKE720774 QUA720773:QUA720774 RDW720773:RDW720774 RNS720773:RNS720774 RXO720773:RXO720774 SHK720773:SHK720774 SRG720773:SRG720774 TBC720773:TBC720774 TKY720773:TKY720774 TUU720773:TUU720774 UEQ720773:UEQ720774 UOM720773:UOM720774 UYI720773:UYI720774 VIE720773:VIE720774 VSA720773:VSA720774 WBW720773:WBW720774 WLS720773:WLS720774 WVO720773:WVO720774 F786309:F786310 JC786309:JC786310 SY786309:SY786310 ACU786309:ACU786310 AMQ786309:AMQ786310 AWM786309:AWM786310 BGI786309:BGI786310 BQE786309:BQE786310 CAA786309:CAA786310 CJW786309:CJW786310 CTS786309:CTS786310 DDO786309:DDO786310 DNK786309:DNK786310 DXG786309:DXG786310 EHC786309:EHC786310 EQY786309:EQY786310 FAU786309:FAU786310 FKQ786309:FKQ786310 FUM786309:FUM786310 GEI786309:GEI786310 GOE786309:GOE786310 GYA786309:GYA786310 HHW786309:HHW786310 HRS786309:HRS786310 IBO786309:IBO786310 ILK786309:ILK786310 IVG786309:IVG786310 JFC786309:JFC786310 JOY786309:JOY786310 JYU786309:JYU786310 KIQ786309:KIQ786310 KSM786309:KSM786310 LCI786309:LCI786310 LME786309:LME786310 LWA786309:LWA786310 MFW786309:MFW786310 MPS786309:MPS786310 MZO786309:MZO786310 NJK786309:NJK786310 NTG786309:NTG786310 ODC786309:ODC786310 OMY786309:OMY786310 OWU786309:OWU786310 PGQ786309:PGQ786310 PQM786309:PQM786310 QAI786309:QAI786310 QKE786309:QKE786310 QUA786309:QUA786310 RDW786309:RDW786310 RNS786309:RNS786310 RXO786309:RXO786310 SHK786309:SHK786310 SRG786309:SRG786310 TBC786309:TBC786310 TKY786309:TKY786310 TUU786309:TUU786310 UEQ786309:UEQ786310 UOM786309:UOM786310 UYI786309:UYI786310 VIE786309:VIE786310 VSA786309:VSA786310 WBW786309:WBW786310 WLS786309:WLS786310 WVO786309:WVO786310 F851845:F851846 JC851845:JC851846 SY851845:SY851846 ACU851845:ACU851846 AMQ851845:AMQ851846 AWM851845:AWM851846 BGI851845:BGI851846 BQE851845:BQE851846 CAA851845:CAA851846 CJW851845:CJW851846 CTS851845:CTS851846 DDO851845:DDO851846 DNK851845:DNK851846 DXG851845:DXG851846 EHC851845:EHC851846 EQY851845:EQY851846 FAU851845:FAU851846 FKQ851845:FKQ851846 FUM851845:FUM851846 GEI851845:GEI851846 GOE851845:GOE851846 GYA851845:GYA851846 HHW851845:HHW851846 HRS851845:HRS851846 IBO851845:IBO851846 ILK851845:ILK851846 IVG851845:IVG851846 JFC851845:JFC851846 JOY851845:JOY851846 JYU851845:JYU851846 KIQ851845:KIQ851846 KSM851845:KSM851846 LCI851845:LCI851846 LME851845:LME851846 LWA851845:LWA851846 MFW851845:MFW851846 MPS851845:MPS851846 MZO851845:MZO851846 NJK851845:NJK851846 NTG851845:NTG851846 ODC851845:ODC851846 OMY851845:OMY851846 OWU851845:OWU851846 PGQ851845:PGQ851846 PQM851845:PQM851846 QAI851845:QAI851846 QKE851845:QKE851846 QUA851845:QUA851846 RDW851845:RDW851846 RNS851845:RNS851846 RXO851845:RXO851846 SHK851845:SHK851846 SRG851845:SRG851846 TBC851845:TBC851846 TKY851845:TKY851846 TUU851845:TUU851846 UEQ851845:UEQ851846 UOM851845:UOM851846 UYI851845:UYI851846 VIE851845:VIE851846 VSA851845:VSA851846 WBW851845:WBW851846 WLS851845:WLS851846 WVO851845:WVO851846 F917381:F917382 JC917381:JC917382 SY917381:SY917382 ACU917381:ACU917382 AMQ917381:AMQ917382 AWM917381:AWM917382 BGI917381:BGI917382 BQE917381:BQE917382 CAA917381:CAA917382 CJW917381:CJW917382 CTS917381:CTS917382 DDO917381:DDO917382 DNK917381:DNK917382 DXG917381:DXG917382 EHC917381:EHC917382 EQY917381:EQY917382 FAU917381:FAU917382 FKQ917381:FKQ917382 FUM917381:FUM917382 GEI917381:GEI917382 GOE917381:GOE917382 GYA917381:GYA917382 HHW917381:HHW917382 HRS917381:HRS917382 IBO917381:IBO917382 ILK917381:ILK917382 IVG917381:IVG917382 JFC917381:JFC917382 JOY917381:JOY917382 JYU917381:JYU917382 KIQ917381:KIQ917382 KSM917381:KSM917382 LCI917381:LCI917382 LME917381:LME917382 LWA917381:LWA917382 MFW917381:MFW917382 MPS917381:MPS917382 MZO917381:MZO917382 NJK917381:NJK917382 NTG917381:NTG917382 ODC917381:ODC917382 OMY917381:OMY917382 OWU917381:OWU917382 PGQ917381:PGQ917382 PQM917381:PQM917382 QAI917381:QAI917382 QKE917381:QKE917382 QUA917381:QUA917382 RDW917381:RDW917382 RNS917381:RNS917382 RXO917381:RXO917382 SHK917381:SHK917382 SRG917381:SRG917382 TBC917381:TBC917382 TKY917381:TKY917382 TUU917381:TUU917382 UEQ917381:UEQ917382 UOM917381:UOM917382 UYI917381:UYI917382 VIE917381:VIE917382 VSA917381:VSA917382 WBW917381:WBW917382 WLS917381:WLS917382 WVO917381:WVO917382 F982917:F982918 JC982917:JC982918 SY982917:SY982918 ACU982917:ACU982918 AMQ982917:AMQ982918 AWM982917:AWM982918 BGI982917:BGI982918 BQE982917:BQE982918 CAA982917:CAA982918 CJW982917:CJW982918 CTS982917:CTS982918 DDO982917:DDO982918 DNK982917:DNK982918 DXG982917:DXG982918 EHC982917:EHC982918 EQY982917:EQY982918 FAU982917:FAU982918 FKQ982917:FKQ982918 FUM982917:FUM982918 GEI982917:GEI982918 GOE982917:GOE982918 GYA982917:GYA982918 HHW982917:HHW982918 HRS982917:HRS982918 IBO982917:IBO982918 ILK982917:ILK982918 IVG982917:IVG982918 JFC982917:JFC982918 JOY982917:JOY982918 JYU982917:JYU982918 KIQ982917:KIQ982918 KSM982917:KSM982918 LCI982917:LCI982918 LME982917:LME982918 LWA982917:LWA982918 MFW982917:MFW982918 MPS982917:MPS982918 MZO982917:MZO982918 NJK982917:NJK982918 NTG982917:NTG982918 ODC982917:ODC982918 OMY982917:OMY982918 OWU982917:OWU982918 PGQ982917:PGQ982918 PQM982917:PQM982918 QAI982917:QAI982918 QKE982917:QKE982918 QUA982917:QUA982918 RDW982917:RDW982918 RNS982917:RNS982918 RXO982917:RXO982918 SHK982917:SHK982918 SRG982917:SRG982918 TBC982917:TBC982918 TKY982917:TKY982918 TUU982917:TUU982918 UEQ982917:UEQ982918 UOM982917:UOM982918 UYI982917:UYI982918 VIE982917:VIE982918 VSA982917:VSA982918 WBW982917:WBW982918 WLS982917:WLS982918 WVO982917:WVO982918 F65420:F65423 JC65420:JC65423 SY65420:SY65423 ACU65420:ACU65423 AMQ65420:AMQ65423 AWM65420:AWM65423 BGI65420:BGI65423 BQE65420:BQE65423 CAA65420:CAA65423 CJW65420:CJW65423 CTS65420:CTS65423 DDO65420:DDO65423 DNK65420:DNK65423 DXG65420:DXG65423 EHC65420:EHC65423 EQY65420:EQY65423 FAU65420:FAU65423 FKQ65420:FKQ65423 FUM65420:FUM65423 GEI65420:GEI65423 GOE65420:GOE65423 GYA65420:GYA65423 HHW65420:HHW65423 HRS65420:HRS65423 IBO65420:IBO65423 ILK65420:ILK65423 IVG65420:IVG65423 JFC65420:JFC65423 JOY65420:JOY65423 JYU65420:JYU65423 KIQ65420:KIQ65423 KSM65420:KSM65423 LCI65420:LCI65423 LME65420:LME65423 LWA65420:LWA65423 MFW65420:MFW65423 MPS65420:MPS65423 MZO65420:MZO65423 NJK65420:NJK65423 NTG65420:NTG65423 ODC65420:ODC65423 OMY65420:OMY65423 OWU65420:OWU65423 PGQ65420:PGQ65423 PQM65420:PQM65423 QAI65420:QAI65423 QKE65420:QKE65423 QUA65420:QUA65423 RDW65420:RDW65423 RNS65420:RNS65423 RXO65420:RXO65423 SHK65420:SHK65423 SRG65420:SRG65423 TBC65420:TBC65423 TKY65420:TKY65423 TUU65420:TUU65423 UEQ65420:UEQ65423 UOM65420:UOM65423 UYI65420:UYI65423 VIE65420:VIE65423 VSA65420:VSA65423 WBW65420:WBW65423 WLS65420:WLS65423 WVO65420:WVO65423 F130956:F130959 JC130956:JC130959 SY130956:SY130959 ACU130956:ACU130959 AMQ130956:AMQ130959 AWM130956:AWM130959 BGI130956:BGI130959 BQE130956:BQE130959 CAA130956:CAA130959 CJW130956:CJW130959 CTS130956:CTS130959 DDO130956:DDO130959 DNK130956:DNK130959 DXG130956:DXG130959 EHC130956:EHC130959 EQY130956:EQY130959 FAU130956:FAU130959 FKQ130956:FKQ130959 FUM130956:FUM130959 GEI130956:GEI130959 GOE130956:GOE130959 GYA130956:GYA130959 HHW130956:HHW130959 HRS130956:HRS130959 IBO130956:IBO130959 ILK130956:ILK130959 IVG130956:IVG130959 JFC130956:JFC130959 JOY130956:JOY130959 JYU130956:JYU130959 KIQ130956:KIQ130959 KSM130956:KSM130959 LCI130956:LCI130959 LME130956:LME130959 LWA130956:LWA130959 MFW130956:MFW130959 MPS130956:MPS130959 MZO130956:MZO130959 NJK130956:NJK130959 NTG130956:NTG130959 ODC130956:ODC130959 OMY130956:OMY130959 OWU130956:OWU130959 PGQ130956:PGQ130959 PQM130956:PQM130959 QAI130956:QAI130959 QKE130956:QKE130959 QUA130956:QUA130959 RDW130956:RDW130959 RNS130956:RNS130959 RXO130956:RXO130959 SHK130956:SHK130959 SRG130956:SRG130959 TBC130956:TBC130959 TKY130956:TKY130959 TUU130956:TUU130959 UEQ130956:UEQ130959 UOM130956:UOM130959 UYI130956:UYI130959 VIE130956:VIE130959 VSA130956:VSA130959 WBW130956:WBW130959 WLS130956:WLS130959 WVO130956:WVO130959 F196492:F196495 JC196492:JC196495 SY196492:SY196495 ACU196492:ACU196495 AMQ196492:AMQ196495 AWM196492:AWM196495 BGI196492:BGI196495 BQE196492:BQE196495 CAA196492:CAA196495 CJW196492:CJW196495 CTS196492:CTS196495 DDO196492:DDO196495 DNK196492:DNK196495 DXG196492:DXG196495 EHC196492:EHC196495 EQY196492:EQY196495 FAU196492:FAU196495 FKQ196492:FKQ196495 FUM196492:FUM196495 GEI196492:GEI196495 GOE196492:GOE196495 GYA196492:GYA196495 HHW196492:HHW196495 HRS196492:HRS196495 IBO196492:IBO196495 ILK196492:ILK196495 IVG196492:IVG196495 JFC196492:JFC196495 JOY196492:JOY196495 JYU196492:JYU196495 KIQ196492:KIQ196495 KSM196492:KSM196495 LCI196492:LCI196495 LME196492:LME196495 LWA196492:LWA196495 MFW196492:MFW196495 MPS196492:MPS196495 MZO196492:MZO196495 NJK196492:NJK196495 NTG196492:NTG196495 ODC196492:ODC196495 OMY196492:OMY196495 OWU196492:OWU196495 PGQ196492:PGQ196495 PQM196492:PQM196495 QAI196492:QAI196495 QKE196492:QKE196495 QUA196492:QUA196495 RDW196492:RDW196495 RNS196492:RNS196495 RXO196492:RXO196495 SHK196492:SHK196495 SRG196492:SRG196495 TBC196492:TBC196495 TKY196492:TKY196495 TUU196492:TUU196495 UEQ196492:UEQ196495 UOM196492:UOM196495 UYI196492:UYI196495 VIE196492:VIE196495 VSA196492:VSA196495 WBW196492:WBW196495 WLS196492:WLS196495 WVO196492:WVO196495 F262028:F262031 JC262028:JC262031 SY262028:SY262031 ACU262028:ACU262031 AMQ262028:AMQ262031 AWM262028:AWM262031 BGI262028:BGI262031 BQE262028:BQE262031 CAA262028:CAA262031 CJW262028:CJW262031 CTS262028:CTS262031 DDO262028:DDO262031 DNK262028:DNK262031 DXG262028:DXG262031 EHC262028:EHC262031 EQY262028:EQY262031 FAU262028:FAU262031 FKQ262028:FKQ262031 FUM262028:FUM262031 GEI262028:GEI262031 GOE262028:GOE262031 GYA262028:GYA262031 HHW262028:HHW262031 HRS262028:HRS262031 IBO262028:IBO262031 ILK262028:ILK262031 IVG262028:IVG262031 JFC262028:JFC262031 JOY262028:JOY262031 JYU262028:JYU262031 KIQ262028:KIQ262031 KSM262028:KSM262031 LCI262028:LCI262031 LME262028:LME262031 LWA262028:LWA262031 MFW262028:MFW262031 MPS262028:MPS262031 MZO262028:MZO262031 NJK262028:NJK262031 NTG262028:NTG262031 ODC262028:ODC262031 OMY262028:OMY262031 OWU262028:OWU262031 PGQ262028:PGQ262031 PQM262028:PQM262031 QAI262028:QAI262031 QKE262028:QKE262031 QUA262028:QUA262031 RDW262028:RDW262031 RNS262028:RNS262031 RXO262028:RXO262031 SHK262028:SHK262031 SRG262028:SRG262031 TBC262028:TBC262031 TKY262028:TKY262031 TUU262028:TUU262031 UEQ262028:UEQ262031 UOM262028:UOM262031 UYI262028:UYI262031 VIE262028:VIE262031 VSA262028:VSA262031 WBW262028:WBW262031 WLS262028:WLS262031 WVO262028:WVO262031 F327564:F327567 JC327564:JC327567 SY327564:SY327567 ACU327564:ACU327567 AMQ327564:AMQ327567 AWM327564:AWM327567 BGI327564:BGI327567 BQE327564:BQE327567 CAA327564:CAA327567 CJW327564:CJW327567 CTS327564:CTS327567 DDO327564:DDO327567 DNK327564:DNK327567 DXG327564:DXG327567 EHC327564:EHC327567 EQY327564:EQY327567 FAU327564:FAU327567 FKQ327564:FKQ327567 FUM327564:FUM327567 GEI327564:GEI327567 GOE327564:GOE327567 GYA327564:GYA327567 HHW327564:HHW327567 HRS327564:HRS327567 IBO327564:IBO327567 ILK327564:ILK327567 IVG327564:IVG327567 JFC327564:JFC327567 JOY327564:JOY327567 JYU327564:JYU327567 KIQ327564:KIQ327567 KSM327564:KSM327567 LCI327564:LCI327567 LME327564:LME327567 LWA327564:LWA327567 MFW327564:MFW327567 MPS327564:MPS327567 MZO327564:MZO327567 NJK327564:NJK327567 NTG327564:NTG327567 ODC327564:ODC327567 OMY327564:OMY327567 OWU327564:OWU327567 PGQ327564:PGQ327567 PQM327564:PQM327567 QAI327564:QAI327567 QKE327564:QKE327567 QUA327564:QUA327567 RDW327564:RDW327567 RNS327564:RNS327567 RXO327564:RXO327567 SHK327564:SHK327567 SRG327564:SRG327567 TBC327564:TBC327567 TKY327564:TKY327567 TUU327564:TUU327567 UEQ327564:UEQ327567 UOM327564:UOM327567 UYI327564:UYI327567 VIE327564:VIE327567 VSA327564:VSA327567 WBW327564:WBW327567 WLS327564:WLS327567 WVO327564:WVO327567 F393100:F393103 JC393100:JC393103 SY393100:SY393103 ACU393100:ACU393103 AMQ393100:AMQ393103 AWM393100:AWM393103 BGI393100:BGI393103 BQE393100:BQE393103 CAA393100:CAA393103 CJW393100:CJW393103 CTS393100:CTS393103 DDO393100:DDO393103 DNK393100:DNK393103 DXG393100:DXG393103 EHC393100:EHC393103 EQY393100:EQY393103 FAU393100:FAU393103 FKQ393100:FKQ393103 FUM393100:FUM393103 GEI393100:GEI393103 GOE393100:GOE393103 GYA393100:GYA393103 HHW393100:HHW393103 HRS393100:HRS393103 IBO393100:IBO393103 ILK393100:ILK393103 IVG393100:IVG393103 JFC393100:JFC393103 JOY393100:JOY393103 JYU393100:JYU393103 KIQ393100:KIQ393103 KSM393100:KSM393103 LCI393100:LCI393103 LME393100:LME393103 LWA393100:LWA393103 MFW393100:MFW393103 MPS393100:MPS393103 MZO393100:MZO393103 NJK393100:NJK393103 NTG393100:NTG393103 ODC393100:ODC393103 OMY393100:OMY393103 OWU393100:OWU393103 PGQ393100:PGQ393103 PQM393100:PQM393103 QAI393100:QAI393103 QKE393100:QKE393103 QUA393100:QUA393103 RDW393100:RDW393103 RNS393100:RNS393103 RXO393100:RXO393103 SHK393100:SHK393103 SRG393100:SRG393103 TBC393100:TBC393103 TKY393100:TKY393103 TUU393100:TUU393103 UEQ393100:UEQ393103 UOM393100:UOM393103 UYI393100:UYI393103 VIE393100:VIE393103 VSA393100:VSA393103 WBW393100:WBW393103 WLS393100:WLS393103 WVO393100:WVO393103 F458636:F458639 JC458636:JC458639 SY458636:SY458639 ACU458636:ACU458639 AMQ458636:AMQ458639 AWM458636:AWM458639 BGI458636:BGI458639 BQE458636:BQE458639 CAA458636:CAA458639 CJW458636:CJW458639 CTS458636:CTS458639 DDO458636:DDO458639 DNK458636:DNK458639 DXG458636:DXG458639 EHC458636:EHC458639 EQY458636:EQY458639 FAU458636:FAU458639 FKQ458636:FKQ458639 FUM458636:FUM458639 GEI458636:GEI458639 GOE458636:GOE458639 GYA458636:GYA458639 HHW458636:HHW458639 HRS458636:HRS458639 IBO458636:IBO458639 ILK458636:ILK458639 IVG458636:IVG458639 JFC458636:JFC458639 JOY458636:JOY458639 JYU458636:JYU458639 KIQ458636:KIQ458639 KSM458636:KSM458639 LCI458636:LCI458639 LME458636:LME458639 LWA458636:LWA458639 MFW458636:MFW458639 MPS458636:MPS458639 MZO458636:MZO458639 NJK458636:NJK458639 NTG458636:NTG458639 ODC458636:ODC458639 OMY458636:OMY458639 OWU458636:OWU458639 PGQ458636:PGQ458639 PQM458636:PQM458639 QAI458636:QAI458639 QKE458636:QKE458639 QUA458636:QUA458639 RDW458636:RDW458639 RNS458636:RNS458639 RXO458636:RXO458639 SHK458636:SHK458639 SRG458636:SRG458639 TBC458636:TBC458639 TKY458636:TKY458639 TUU458636:TUU458639 UEQ458636:UEQ458639 UOM458636:UOM458639 UYI458636:UYI458639 VIE458636:VIE458639 VSA458636:VSA458639 WBW458636:WBW458639 WLS458636:WLS458639 WVO458636:WVO458639 F524172:F524175 JC524172:JC524175 SY524172:SY524175 ACU524172:ACU524175 AMQ524172:AMQ524175 AWM524172:AWM524175 BGI524172:BGI524175 BQE524172:BQE524175 CAA524172:CAA524175 CJW524172:CJW524175 CTS524172:CTS524175 DDO524172:DDO524175 DNK524172:DNK524175 DXG524172:DXG524175 EHC524172:EHC524175 EQY524172:EQY524175 FAU524172:FAU524175 FKQ524172:FKQ524175 FUM524172:FUM524175 GEI524172:GEI524175 GOE524172:GOE524175 GYA524172:GYA524175 HHW524172:HHW524175 HRS524172:HRS524175 IBO524172:IBO524175 ILK524172:ILK524175 IVG524172:IVG524175 JFC524172:JFC524175 JOY524172:JOY524175 JYU524172:JYU524175 KIQ524172:KIQ524175 KSM524172:KSM524175 LCI524172:LCI524175 LME524172:LME524175 LWA524172:LWA524175 MFW524172:MFW524175 MPS524172:MPS524175 MZO524172:MZO524175 NJK524172:NJK524175 NTG524172:NTG524175 ODC524172:ODC524175 OMY524172:OMY524175 OWU524172:OWU524175 PGQ524172:PGQ524175 PQM524172:PQM524175 QAI524172:QAI524175 QKE524172:QKE524175 QUA524172:QUA524175 RDW524172:RDW524175 RNS524172:RNS524175 RXO524172:RXO524175 SHK524172:SHK524175 SRG524172:SRG524175 TBC524172:TBC524175 TKY524172:TKY524175 TUU524172:TUU524175 UEQ524172:UEQ524175 UOM524172:UOM524175 UYI524172:UYI524175 VIE524172:VIE524175 VSA524172:VSA524175 WBW524172:WBW524175 WLS524172:WLS524175 WVO524172:WVO524175 F589708:F589711 JC589708:JC589711 SY589708:SY589711 ACU589708:ACU589711 AMQ589708:AMQ589711 AWM589708:AWM589711 BGI589708:BGI589711 BQE589708:BQE589711 CAA589708:CAA589711 CJW589708:CJW589711 CTS589708:CTS589711 DDO589708:DDO589711 DNK589708:DNK589711 DXG589708:DXG589711 EHC589708:EHC589711 EQY589708:EQY589711 FAU589708:FAU589711 FKQ589708:FKQ589711 FUM589708:FUM589711 GEI589708:GEI589711 GOE589708:GOE589711 GYA589708:GYA589711 HHW589708:HHW589711 HRS589708:HRS589711 IBO589708:IBO589711 ILK589708:ILK589711 IVG589708:IVG589711 JFC589708:JFC589711 JOY589708:JOY589711 JYU589708:JYU589711 KIQ589708:KIQ589711 KSM589708:KSM589711 LCI589708:LCI589711 LME589708:LME589711 LWA589708:LWA589711 MFW589708:MFW589711 MPS589708:MPS589711 MZO589708:MZO589711 NJK589708:NJK589711 NTG589708:NTG589711 ODC589708:ODC589711 OMY589708:OMY589711 OWU589708:OWU589711 PGQ589708:PGQ589711 PQM589708:PQM589711 QAI589708:QAI589711 QKE589708:QKE589711 QUA589708:QUA589711 RDW589708:RDW589711 RNS589708:RNS589711 RXO589708:RXO589711 SHK589708:SHK589711 SRG589708:SRG589711 TBC589708:TBC589711 TKY589708:TKY589711 TUU589708:TUU589711 UEQ589708:UEQ589711 UOM589708:UOM589711 UYI589708:UYI589711 VIE589708:VIE589711 VSA589708:VSA589711 WBW589708:WBW589711 WLS589708:WLS589711 WVO589708:WVO589711 F655244:F655247 JC655244:JC655247 SY655244:SY655247 ACU655244:ACU655247 AMQ655244:AMQ655247 AWM655244:AWM655247 BGI655244:BGI655247 BQE655244:BQE655247 CAA655244:CAA655247 CJW655244:CJW655247 CTS655244:CTS655247 DDO655244:DDO655247 DNK655244:DNK655247 DXG655244:DXG655247 EHC655244:EHC655247 EQY655244:EQY655247 FAU655244:FAU655247 FKQ655244:FKQ655247 FUM655244:FUM655247 GEI655244:GEI655247 GOE655244:GOE655247 GYA655244:GYA655247 HHW655244:HHW655247 HRS655244:HRS655247 IBO655244:IBO655247 ILK655244:ILK655247 IVG655244:IVG655247 JFC655244:JFC655247 JOY655244:JOY655247 JYU655244:JYU655247 KIQ655244:KIQ655247 KSM655244:KSM655247 LCI655244:LCI655247 LME655244:LME655247 LWA655244:LWA655247 MFW655244:MFW655247 MPS655244:MPS655247 MZO655244:MZO655247 NJK655244:NJK655247 NTG655244:NTG655247 ODC655244:ODC655247 OMY655244:OMY655247 OWU655244:OWU655247 PGQ655244:PGQ655247 PQM655244:PQM655247 QAI655244:QAI655247 QKE655244:QKE655247 QUA655244:QUA655247 RDW655244:RDW655247 RNS655244:RNS655247 RXO655244:RXO655247 SHK655244:SHK655247 SRG655244:SRG655247 TBC655244:TBC655247 TKY655244:TKY655247 TUU655244:TUU655247 UEQ655244:UEQ655247 UOM655244:UOM655247 UYI655244:UYI655247 VIE655244:VIE655247 VSA655244:VSA655247 WBW655244:WBW655247 WLS655244:WLS655247 WVO655244:WVO655247 F720780:F720783 JC720780:JC720783 SY720780:SY720783 ACU720780:ACU720783 AMQ720780:AMQ720783 AWM720780:AWM720783 BGI720780:BGI720783 BQE720780:BQE720783 CAA720780:CAA720783 CJW720780:CJW720783 CTS720780:CTS720783 DDO720780:DDO720783 DNK720780:DNK720783 DXG720780:DXG720783 EHC720780:EHC720783 EQY720780:EQY720783 FAU720780:FAU720783 FKQ720780:FKQ720783 FUM720780:FUM720783 GEI720780:GEI720783 GOE720780:GOE720783 GYA720780:GYA720783 HHW720780:HHW720783 HRS720780:HRS720783 IBO720780:IBO720783 ILK720780:ILK720783 IVG720780:IVG720783 JFC720780:JFC720783 JOY720780:JOY720783 JYU720780:JYU720783 KIQ720780:KIQ720783 KSM720780:KSM720783 LCI720780:LCI720783 LME720780:LME720783 LWA720780:LWA720783 MFW720780:MFW720783 MPS720780:MPS720783 MZO720780:MZO720783 NJK720780:NJK720783 NTG720780:NTG720783 ODC720780:ODC720783 OMY720780:OMY720783 OWU720780:OWU720783 PGQ720780:PGQ720783 PQM720780:PQM720783 QAI720780:QAI720783 QKE720780:QKE720783 QUA720780:QUA720783 RDW720780:RDW720783 RNS720780:RNS720783 RXO720780:RXO720783 SHK720780:SHK720783 SRG720780:SRG720783 TBC720780:TBC720783 TKY720780:TKY720783 TUU720780:TUU720783 UEQ720780:UEQ720783 UOM720780:UOM720783 UYI720780:UYI720783 VIE720780:VIE720783 VSA720780:VSA720783 WBW720780:WBW720783 WLS720780:WLS720783 WVO720780:WVO720783 F786316:F786319 JC786316:JC786319 SY786316:SY786319 ACU786316:ACU786319 AMQ786316:AMQ786319 AWM786316:AWM786319 BGI786316:BGI786319 BQE786316:BQE786319 CAA786316:CAA786319 CJW786316:CJW786319 CTS786316:CTS786319 DDO786316:DDO786319 DNK786316:DNK786319 DXG786316:DXG786319 EHC786316:EHC786319 EQY786316:EQY786319 FAU786316:FAU786319 FKQ786316:FKQ786319 FUM786316:FUM786319 GEI786316:GEI786319 GOE786316:GOE786319 GYA786316:GYA786319 HHW786316:HHW786319 HRS786316:HRS786319 IBO786316:IBO786319 ILK786316:ILK786319 IVG786316:IVG786319 JFC786316:JFC786319 JOY786316:JOY786319 JYU786316:JYU786319 KIQ786316:KIQ786319 KSM786316:KSM786319 LCI786316:LCI786319 LME786316:LME786319 LWA786316:LWA786319 MFW786316:MFW786319 MPS786316:MPS786319 MZO786316:MZO786319 NJK786316:NJK786319 NTG786316:NTG786319 ODC786316:ODC786319 OMY786316:OMY786319 OWU786316:OWU786319 PGQ786316:PGQ786319 PQM786316:PQM786319 QAI786316:QAI786319 QKE786316:QKE786319 QUA786316:QUA786319 RDW786316:RDW786319 RNS786316:RNS786319 RXO786316:RXO786319 SHK786316:SHK786319 SRG786316:SRG786319 TBC786316:TBC786319 TKY786316:TKY786319 TUU786316:TUU786319 UEQ786316:UEQ786319 UOM786316:UOM786319 UYI786316:UYI786319 VIE786316:VIE786319 VSA786316:VSA786319 WBW786316:WBW786319 WLS786316:WLS786319 WVO786316:WVO786319 F851852:F851855 JC851852:JC851855 SY851852:SY851855 ACU851852:ACU851855 AMQ851852:AMQ851855 AWM851852:AWM851855 BGI851852:BGI851855 BQE851852:BQE851855 CAA851852:CAA851855 CJW851852:CJW851855 CTS851852:CTS851855 DDO851852:DDO851855 DNK851852:DNK851855 DXG851852:DXG851855 EHC851852:EHC851855 EQY851852:EQY851855 FAU851852:FAU851855 FKQ851852:FKQ851855 FUM851852:FUM851855 GEI851852:GEI851855 GOE851852:GOE851855 GYA851852:GYA851855 HHW851852:HHW851855 HRS851852:HRS851855 IBO851852:IBO851855 ILK851852:ILK851855 IVG851852:IVG851855 JFC851852:JFC851855 JOY851852:JOY851855 JYU851852:JYU851855 KIQ851852:KIQ851855 KSM851852:KSM851855 LCI851852:LCI851855 LME851852:LME851855 LWA851852:LWA851855 MFW851852:MFW851855 MPS851852:MPS851855 MZO851852:MZO851855 NJK851852:NJK851855 NTG851852:NTG851855 ODC851852:ODC851855 OMY851852:OMY851855 OWU851852:OWU851855 PGQ851852:PGQ851855 PQM851852:PQM851855 QAI851852:QAI851855 QKE851852:QKE851855 QUA851852:QUA851855 RDW851852:RDW851855 RNS851852:RNS851855 RXO851852:RXO851855 SHK851852:SHK851855 SRG851852:SRG851855 TBC851852:TBC851855 TKY851852:TKY851855 TUU851852:TUU851855 UEQ851852:UEQ851855 UOM851852:UOM851855 UYI851852:UYI851855 VIE851852:VIE851855 VSA851852:VSA851855 WBW851852:WBW851855 WLS851852:WLS851855 WVO851852:WVO851855 F917388:F917391 JC917388:JC917391 SY917388:SY917391 ACU917388:ACU917391 AMQ917388:AMQ917391 AWM917388:AWM917391 BGI917388:BGI917391 BQE917388:BQE917391 CAA917388:CAA917391 CJW917388:CJW917391 CTS917388:CTS917391 DDO917388:DDO917391 DNK917388:DNK917391 DXG917388:DXG917391 EHC917388:EHC917391 EQY917388:EQY917391 FAU917388:FAU917391 FKQ917388:FKQ917391 FUM917388:FUM917391 GEI917388:GEI917391 GOE917388:GOE917391 GYA917388:GYA917391 HHW917388:HHW917391 HRS917388:HRS917391 IBO917388:IBO917391 ILK917388:ILK917391 IVG917388:IVG917391 JFC917388:JFC917391 JOY917388:JOY917391 JYU917388:JYU917391 KIQ917388:KIQ917391 KSM917388:KSM917391 LCI917388:LCI917391 LME917388:LME917391 LWA917388:LWA917391 MFW917388:MFW917391 MPS917388:MPS917391 MZO917388:MZO917391 NJK917388:NJK917391 NTG917388:NTG917391 ODC917388:ODC917391 OMY917388:OMY917391 OWU917388:OWU917391 PGQ917388:PGQ917391 PQM917388:PQM917391 QAI917388:QAI917391 QKE917388:QKE917391 QUA917388:QUA917391 RDW917388:RDW917391 RNS917388:RNS917391 RXO917388:RXO917391 SHK917388:SHK917391 SRG917388:SRG917391 TBC917388:TBC917391 TKY917388:TKY917391 TUU917388:TUU917391 UEQ917388:UEQ917391 UOM917388:UOM917391 UYI917388:UYI917391 VIE917388:VIE917391 VSA917388:VSA917391 WBW917388:WBW917391 WLS917388:WLS917391 WVO917388:WVO917391 F982924:F982927 JC982924:JC982927 SY982924:SY982927 ACU982924:ACU982927 AMQ982924:AMQ982927 AWM982924:AWM982927 BGI982924:BGI982927 BQE982924:BQE982927 CAA982924:CAA982927 CJW982924:CJW982927 CTS982924:CTS982927 DDO982924:DDO982927 DNK982924:DNK982927 DXG982924:DXG982927 EHC982924:EHC982927 EQY982924:EQY982927 FAU982924:FAU982927 FKQ982924:FKQ982927 FUM982924:FUM982927 GEI982924:GEI982927 GOE982924:GOE982927 GYA982924:GYA982927 HHW982924:HHW982927 HRS982924:HRS982927 IBO982924:IBO982927 ILK982924:ILK982927 IVG982924:IVG982927 JFC982924:JFC982927 JOY982924:JOY982927 JYU982924:JYU982927 KIQ982924:KIQ982927 KSM982924:KSM982927 LCI982924:LCI982927 LME982924:LME982927 LWA982924:LWA982927 MFW982924:MFW982927 MPS982924:MPS982927 MZO982924:MZO982927 NJK982924:NJK982927 NTG982924:NTG982927 ODC982924:ODC982927 OMY982924:OMY982927 OWU982924:OWU982927 PGQ982924:PGQ982927 PQM982924:PQM982927 QAI982924:QAI982927 QKE982924:QKE982927 QUA982924:QUA982927 RDW982924:RDW982927 RNS982924:RNS982927 RXO982924:RXO982927 SHK982924:SHK982927 SRG982924:SRG982927 TBC982924:TBC982927 TKY982924:TKY982927 TUU982924:TUU982927 UEQ982924:UEQ982927 UOM982924:UOM982927 UYI982924:UYI982927 VIE982924:VIE982927 VSA982924:VSA982927 WBW982924:WBW982927 WLS982924:WLS982927 WVO982924:WVO982927 H65420:H65423 JE65420:JE65423 TA65420:TA65423 ACW65420:ACW65423 AMS65420:AMS65423 AWO65420:AWO65423 BGK65420:BGK65423 BQG65420:BQG65423 CAC65420:CAC65423 CJY65420:CJY65423 CTU65420:CTU65423 DDQ65420:DDQ65423 DNM65420:DNM65423 DXI65420:DXI65423 EHE65420:EHE65423 ERA65420:ERA65423 FAW65420:FAW65423 FKS65420:FKS65423 FUO65420:FUO65423 GEK65420:GEK65423 GOG65420:GOG65423 GYC65420:GYC65423 HHY65420:HHY65423 HRU65420:HRU65423 IBQ65420:IBQ65423 ILM65420:ILM65423 IVI65420:IVI65423 JFE65420:JFE65423 JPA65420:JPA65423 JYW65420:JYW65423 KIS65420:KIS65423 KSO65420:KSO65423 LCK65420:LCK65423 LMG65420:LMG65423 LWC65420:LWC65423 MFY65420:MFY65423 MPU65420:MPU65423 MZQ65420:MZQ65423 NJM65420:NJM65423 NTI65420:NTI65423 ODE65420:ODE65423 ONA65420:ONA65423 OWW65420:OWW65423 PGS65420:PGS65423 PQO65420:PQO65423 QAK65420:QAK65423 QKG65420:QKG65423 QUC65420:QUC65423 RDY65420:RDY65423 RNU65420:RNU65423 RXQ65420:RXQ65423 SHM65420:SHM65423 SRI65420:SRI65423 TBE65420:TBE65423 TLA65420:TLA65423 TUW65420:TUW65423 UES65420:UES65423 UOO65420:UOO65423 UYK65420:UYK65423 VIG65420:VIG65423 VSC65420:VSC65423 WBY65420:WBY65423 WLU65420:WLU65423 WVQ65420:WVQ65423 H130956:H130959 JE130956:JE130959 TA130956:TA130959 ACW130956:ACW130959 AMS130956:AMS130959 AWO130956:AWO130959 BGK130956:BGK130959 BQG130956:BQG130959 CAC130956:CAC130959 CJY130956:CJY130959 CTU130956:CTU130959 DDQ130956:DDQ130959 DNM130956:DNM130959 DXI130956:DXI130959 EHE130956:EHE130959 ERA130956:ERA130959 FAW130956:FAW130959 FKS130956:FKS130959 FUO130956:FUO130959 GEK130956:GEK130959 GOG130956:GOG130959 GYC130956:GYC130959 HHY130956:HHY130959 HRU130956:HRU130959 IBQ130956:IBQ130959 ILM130956:ILM130959 IVI130956:IVI130959 JFE130956:JFE130959 JPA130956:JPA130959 JYW130956:JYW130959 KIS130956:KIS130959 KSO130956:KSO130959 LCK130956:LCK130959 LMG130956:LMG130959 LWC130956:LWC130959 MFY130956:MFY130959 MPU130956:MPU130959 MZQ130956:MZQ130959 NJM130956:NJM130959 NTI130956:NTI130959 ODE130956:ODE130959 ONA130956:ONA130959 OWW130956:OWW130959 PGS130956:PGS130959 PQO130956:PQO130959 QAK130956:QAK130959 QKG130956:QKG130959 QUC130956:QUC130959 RDY130956:RDY130959 RNU130956:RNU130959 RXQ130956:RXQ130959 SHM130956:SHM130959 SRI130956:SRI130959 TBE130956:TBE130959 TLA130956:TLA130959 TUW130956:TUW130959 UES130956:UES130959 UOO130956:UOO130959 UYK130956:UYK130959 VIG130956:VIG130959 VSC130956:VSC130959 WBY130956:WBY130959 WLU130956:WLU130959 WVQ130956:WVQ130959 H196492:H196495 JE196492:JE196495 TA196492:TA196495 ACW196492:ACW196495 AMS196492:AMS196495 AWO196492:AWO196495 BGK196492:BGK196495 BQG196492:BQG196495 CAC196492:CAC196495 CJY196492:CJY196495 CTU196492:CTU196495 DDQ196492:DDQ196495 DNM196492:DNM196495 DXI196492:DXI196495 EHE196492:EHE196495 ERA196492:ERA196495 FAW196492:FAW196495 FKS196492:FKS196495 FUO196492:FUO196495 GEK196492:GEK196495 GOG196492:GOG196495 GYC196492:GYC196495 HHY196492:HHY196495 HRU196492:HRU196495 IBQ196492:IBQ196495 ILM196492:ILM196495 IVI196492:IVI196495 JFE196492:JFE196495 JPA196492:JPA196495 JYW196492:JYW196495 KIS196492:KIS196495 KSO196492:KSO196495 LCK196492:LCK196495 LMG196492:LMG196495 LWC196492:LWC196495 MFY196492:MFY196495 MPU196492:MPU196495 MZQ196492:MZQ196495 NJM196492:NJM196495 NTI196492:NTI196495 ODE196492:ODE196495 ONA196492:ONA196495 OWW196492:OWW196495 PGS196492:PGS196495 PQO196492:PQO196495 QAK196492:QAK196495 QKG196492:QKG196495 QUC196492:QUC196495 RDY196492:RDY196495 RNU196492:RNU196495 RXQ196492:RXQ196495 SHM196492:SHM196495 SRI196492:SRI196495 TBE196492:TBE196495 TLA196492:TLA196495 TUW196492:TUW196495 UES196492:UES196495 UOO196492:UOO196495 UYK196492:UYK196495 VIG196492:VIG196495 VSC196492:VSC196495 WBY196492:WBY196495 WLU196492:WLU196495 WVQ196492:WVQ196495 H262028:H262031 JE262028:JE262031 TA262028:TA262031 ACW262028:ACW262031 AMS262028:AMS262031 AWO262028:AWO262031 BGK262028:BGK262031 BQG262028:BQG262031 CAC262028:CAC262031 CJY262028:CJY262031 CTU262028:CTU262031 DDQ262028:DDQ262031 DNM262028:DNM262031 DXI262028:DXI262031 EHE262028:EHE262031 ERA262028:ERA262031 FAW262028:FAW262031 FKS262028:FKS262031 FUO262028:FUO262031 GEK262028:GEK262031 GOG262028:GOG262031 GYC262028:GYC262031 HHY262028:HHY262031 HRU262028:HRU262031 IBQ262028:IBQ262031 ILM262028:ILM262031 IVI262028:IVI262031 JFE262028:JFE262031 JPA262028:JPA262031 JYW262028:JYW262031 KIS262028:KIS262031 KSO262028:KSO262031 LCK262028:LCK262031 LMG262028:LMG262031 LWC262028:LWC262031 MFY262028:MFY262031 MPU262028:MPU262031 MZQ262028:MZQ262031 NJM262028:NJM262031 NTI262028:NTI262031 ODE262028:ODE262031 ONA262028:ONA262031 OWW262028:OWW262031 PGS262028:PGS262031 PQO262028:PQO262031 QAK262028:QAK262031 QKG262028:QKG262031 QUC262028:QUC262031 RDY262028:RDY262031 RNU262028:RNU262031 RXQ262028:RXQ262031 SHM262028:SHM262031 SRI262028:SRI262031 TBE262028:TBE262031 TLA262028:TLA262031 TUW262028:TUW262031 UES262028:UES262031 UOO262028:UOO262031 UYK262028:UYK262031 VIG262028:VIG262031 VSC262028:VSC262031 WBY262028:WBY262031 WLU262028:WLU262031 WVQ262028:WVQ262031 H327564:H327567 JE327564:JE327567 TA327564:TA327567 ACW327564:ACW327567 AMS327564:AMS327567 AWO327564:AWO327567 BGK327564:BGK327567 BQG327564:BQG327567 CAC327564:CAC327567 CJY327564:CJY327567 CTU327564:CTU327567 DDQ327564:DDQ327567 DNM327564:DNM327567 DXI327564:DXI327567 EHE327564:EHE327567 ERA327564:ERA327567 FAW327564:FAW327567 FKS327564:FKS327567 FUO327564:FUO327567 GEK327564:GEK327567 GOG327564:GOG327567 GYC327564:GYC327567 HHY327564:HHY327567 HRU327564:HRU327567 IBQ327564:IBQ327567 ILM327564:ILM327567 IVI327564:IVI327567 JFE327564:JFE327567 JPA327564:JPA327567 JYW327564:JYW327567 KIS327564:KIS327567 KSO327564:KSO327567 LCK327564:LCK327567 LMG327564:LMG327567 LWC327564:LWC327567 MFY327564:MFY327567 MPU327564:MPU327567 MZQ327564:MZQ327567 NJM327564:NJM327567 NTI327564:NTI327567 ODE327564:ODE327567 ONA327564:ONA327567 OWW327564:OWW327567 PGS327564:PGS327567 PQO327564:PQO327567 QAK327564:QAK327567 QKG327564:QKG327567 QUC327564:QUC327567 RDY327564:RDY327567 RNU327564:RNU327567 RXQ327564:RXQ327567 SHM327564:SHM327567 SRI327564:SRI327567 TBE327564:TBE327567 TLA327564:TLA327567 TUW327564:TUW327567 UES327564:UES327567 UOO327564:UOO327567 UYK327564:UYK327567 VIG327564:VIG327567 VSC327564:VSC327567 WBY327564:WBY327567 WLU327564:WLU327567 WVQ327564:WVQ327567 H393100:H393103 JE393100:JE393103 TA393100:TA393103 ACW393100:ACW393103 AMS393100:AMS393103 AWO393100:AWO393103 BGK393100:BGK393103 BQG393100:BQG393103 CAC393100:CAC393103 CJY393100:CJY393103 CTU393100:CTU393103 DDQ393100:DDQ393103 DNM393100:DNM393103 DXI393100:DXI393103 EHE393100:EHE393103 ERA393100:ERA393103 FAW393100:FAW393103 FKS393100:FKS393103 FUO393100:FUO393103 GEK393100:GEK393103 GOG393100:GOG393103 GYC393100:GYC393103 HHY393100:HHY393103 HRU393100:HRU393103 IBQ393100:IBQ393103 ILM393100:ILM393103 IVI393100:IVI393103 JFE393100:JFE393103 JPA393100:JPA393103 JYW393100:JYW393103 KIS393100:KIS393103 KSO393100:KSO393103 LCK393100:LCK393103 LMG393100:LMG393103 LWC393100:LWC393103 MFY393100:MFY393103 MPU393100:MPU393103 MZQ393100:MZQ393103 NJM393100:NJM393103 NTI393100:NTI393103 ODE393100:ODE393103 ONA393100:ONA393103 OWW393100:OWW393103 PGS393100:PGS393103 PQO393100:PQO393103 QAK393100:QAK393103 QKG393100:QKG393103 QUC393100:QUC393103 RDY393100:RDY393103 RNU393100:RNU393103 RXQ393100:RXQ393103 SHM393100:SHM393103 SRI393100:SRI393103 TBE393100:TBE393103 TLA393100:TLA393103 TUW393100:TUW393103 UES393100:UES393103 UOO393100:UOO393103 UYK393100:UYK393103 VIG393100:VIG393103 VSC393100:VSC393103 WBY393100:WBY393103 WLU393100:WLU393103 WVQ393100:WVQ393103 H458636:H458639 JE458636:JE458639 TA458636:TA458639 ACW458636:ACW458639 AMS458636:AMS458639 AWO458636:AWO458639 BGK458636:BGK458639 BQG458636:BQG458639 CAC458636:CAC458639 CJY458636:CJY458639 CTU458636:CTU458639 DDQ458636:DDQ458639 DNM458636:DNM458639 DXI458636:DXI458639 EHE458636:EHE458639 ERA458636:ERA458639 FAW458636:FAW458639 FKS458636:FKS458639 FUO458636:FUO458639 GEK458636:GEK458639 GOG458636:GOG458639 GYC458636:GYC458639 HHY458636:HHY458639 HRU458636:HRU458639 IBQ458636:IBQ458639 ILM458636:ILM458639 IVI458636:IVI458639 JFE458636:JFE458639 JPA458636:JPA458639 JYW458636:JYW458639 KIS458636:KIS458639 KSO458636:KSO458639 LCK458636:LCK458639 LMG458636:LMG458639 LWC458636:LWC458639 MFY458636:MFY458639 MPU458636:MPU458639 MZQ458636:MZQ458639 NJM458636:NJM458639 NTI458636:NTI458639 ODE458636:ODE458639 ONA458636:ONA458639 OWW458636:OWW458639 PGS458636:PGS458639 PQO458636:PQO458639 QAK458636:QAK458639 QKG458636:QKG458639 QUC458636:QUC458639 RDY458636:RDY458639 RNU458636:RNU458639 RXQ458636:RXQ458639 SHM458636:SHM458639 SRI458636:SRI458639 TBE458636:TBE458639 TLA458636:TLA458639 TUW458636:TUW458639 UES458636:UES458639 UOO458636:UOO458639 UYK458636:UYK458639 VIG458636:VIG458639 VSC458636:VSC458639 WBY458636:WBY458639 WLU458636:WLU458639 WVQ458636:WVQ458639 H524172:H524175 JE524172:JE524175 TA524172:TA524175 ACW524172:ACW524175 AMS524172:AMS524175 AWO524172:AWO524175 BGK524172:BGK524175 BQG524172:BQG524175 CAC524172:CAC524175 CJY524172:CJY524175 CTU524172:CTU524175 DDQ524172:DDQ524175 DNM524172:DNM524175 DXI524172:DXI524175 EHE524172:EHE524175 ERA524172:ERA524175 FAW524172:FAW524175 FKS524172:FKS524175 FUO524172:FUO524175 GEK524172:GEK524175 GOG524172:GOG524175 GYC524172:GYC524175 HHY524172:HHY524175 HRU524172:HRU524175 IBQ524172:IBQ524175 ILM524172:ILM524175 IVI524172:IVI524175 JFE524172:JFE524175 JPA524172:JPA524175 JYW524172:JYW524175 KIS524172:KIS524175 KSO524172:KSO524175 LCK524172:LCK524175 LMG524172:LMG524175 LWC524172:LWC524175 MFY524172:MFY524175 MPU524172:MPU524175 MZQ524172:MZQ524175 NJM524172:NJM524175 NTI524172:NTI524175 ODE524172:ODE524175 ONA524172:ONA524175 OWW524172:OWW524175 PGS524172:PGS524175 PQO524172:PQO524175 QAK524172:QAK524175 QKG524172:QKG524175 QUC524172:QUC524175 RDY524172:RDY524175 RNU524172:RNU524175 RXQ524172:RXQ524175 SHM524172:SHM524175 SRI524172:SRI524175 TBE524172:TBE524175 TLA524172:TLA524175 TUW524172:TUW524175 UES524172:UES524175 UOO524172:UOO524175 UYK524172:UYK524175 VIG524172:VIG524175 VSC524172:VSC524175 WBY524172:WBY524175 WLU524172:WLU524175 WVQ524172:WVQ524175 H589708:H589711 JE589708:JE589711 TA589708:TA589711 ACW589708:ACW589711 AMS589708:AMS589711 AWO589708:AWO589711 BGK589708:BGK589711 BQG589708:BQG589711 CAC589708:CAC589711 CJY589708:CJY589711 CTU589708:CTU589711 DDQ589708:DDQ589711 DNM589708:DNM589711 DXI589708:DXI589711 EHE589708:EHE589711 ERA589708:ERA589711 FAW589708:FAW589711 FKS589708:FKS589711 FUO589708:FUO589711 GEK589708:GEK589711 GOG589708:GOG589711 GYC589708:GYC589711 HHY589708:HHY589711 HRU589708:HRU589711 IBQ589708:IBQ589711 ILM589708:ILM589711 IVI589708:IVI589711 JFE589708:JFE589711 JPA589708:JPA589711 JYW589708:JYW589711 KIS589708:KIS589711 KSO589708:KSO589711 LCK589708:LCK589711 LMG589708:LMG589711 LWC589708:LWC589711 MFY589708:MFY589711 MPU589708:MPU589711 MZQ589708:MZQ589711 NJM589708:NJM589711 NTI589708:NTI589711 ODE589708:ODE589711 ONA589708:ONA589711 OWW589708:OWW589711 PGS589708:PGS589711 PQO589708:PQO589711 QAK589708:QAK589711 QKG589708:QKG589711 QUC589708:QUC589711 RDY589708:RDY589711 RNU589708:RNU589711 RXQ589708:RXQ589711 SHM589708:SHM589711 SRI589708:SRI589711 TBE589708:TBE589711 TLA589708:TLA589711 TUW589708:TUW589711 UES589708:UES589711 UOO589708:UOO589711 UYK589708:UYK589711 VIG589708:VIG589711 VSC589708:VSC589711 WBY589708:WBY589711 WLU589708:WLU589711 WVQ589708:WVQ589711 H655244:H655247 JE655244:JE655247 TA655244:TA655247 ACW655244:ACW655247 AMS655244:AMS655247 AWO655244:AWO655247 BGK655244:BGK655247 BQG655244:BQG655247 CAC655244:CAC655247 CJY655244:CJY655247 CTU655244:CTU655247 DDQ655244:DDQ655247 DNM655244:DNM655247 DXI655244:DXI655247 EHE655244:EHE655247 ERA655244:ERA655247 FAW655244:FAW655247 FKS655244:FKS655247 FUO655244:FUO655247 GEK655244:GEK655247 GOG655244:GOG655247 GYC655244:GYC655247 HHY655244:HHY655247 HRU655244:HRU655247 IBQ655244:IBQ655247 ILM655244:ILM655247 IVI655244:IVI655247 JFE655244:JFE655247 JPA655244:JPA655247 JYW655244:JYW655247 KIS655244:KIS655247 KSO655244:KSO655247 LCK655244:LCK655247 LMG655244:LMG655247 LWC655244:LWC655247 MFY655244:MFY655247 MPU655244:MPU655247 MZQ655244:MZQ655247 NJM655244:NJM655247 NTI655244:NTI655247 ODE655244:ODE655247 ONA655244:ONA655247 OWW655244:OWW655247 PGS655244:PGS655247 PQO655244:PQO655247 QAK655244:QAK655247 QKG655244:QKG655247 QUC655244:QUC655247 RDY655244:RDY655247 RNU655244:RNU655247 RXQ655244:RXQ655247 SHM655244:SHM655247 SRI655244:SRI655247 TBE655244:TBE655247 TLA655244:TLA655247 TUW655244:TUW655247 UES655244:UES655247 UOO655244:UOO655247 UYK655244:UYK655247 VIG655244:VIG655247 VSC655244:VSC655247 WBY655244:WBY655247 WLU655244:WLU655247 WVQ655244:WVQ655247 H720780:H720783 JE720780:JE720783 TA720780:TA720783 ACW720780:ACW720783 AMS720780:AMS720783 AWO720780:AWO720783 BGK720780:BGK720783 BQG720780:BQG720783 CAC720780:CAC720783 CJY720780:CJY720783 CTU720780:CTU720783 DDQ720780:DDQ720783 DNM720780:DNM720783 DXI720780:DXI720783 EHE720780:EHE720783 ERA720780:ERA720783 FAW720780:FAW720783 FKS720780:FKS720783 FUO720780:FUO720783 GEK720780:GEK720783 GOG720780:GOG720783 GYC720780:GYC720783 HHY720780:HHY720783 HRU720780:HRU720783 IBQ720780:IBQ720783 ILM720780:ILM720783 IVI720780:IVI720783 JFE720780:JFE720783 JPA720780:JPA720783 JYW720780:JYW720783 KIS720780:KIS720783 KSO720780:KSO720783 LCK720780:LCK720783 LMG720780:LMG720783 LWC720780:LWC720783 MFY720780:MFY720783 MPU720780:MPU720783 MZQ720780:MZQ720783 NJM720780:NJM720783 NTI720780:NTI720783 ODE720780:ODE720783 ONA720780:ONA720783 OWW720780:OWW720783 PGS720780:PGS720783 PQO720780:PQO720783 QAK720780:QAK720783 QKG720780:QKG720783 QUC720780:QUC720783 RDY720780:RDY720783 RNU720780:RNU720783 RXQ720780:RXQ720783 SHM720780:SHM720783 SRI720780:SRI720783 TBE720780:TBE720783 TLA720780:TLA720783 TUW720780:TUW720783 UES720780:UES720783 UOO720780:UOO720783 UYK720780:UYK720783 VIG720780:VIG720783 VSC720780:VSC720783 WBY720780:WBY720783 WLU720780:WLU720783 WVQ720780:WVQ720783 H786316:H786319 JE786316:JE786319 TA786316:TA786319 ACW786316:ACW786319 AMS786316:AMS786319 AWO786316:AWO786319 BGK786316:BGK786319 BQG786316:BQG786319 CAC786316:CAC786319 CJY786316:CJY786319 CTU786316:CTU786319 DDQ786316:DDQ786319 DNM786316:DNM786319 DXI786316:DXI786319 EHE786316:EHE786319 ERA786316:ERA786319 FAW786316:FAW786319 FKS786316:FKS786319 FUO786316:FUO786319 GEK786316:GEK786319 GOG786316:GOG786319 GYC786316:GYC786319 HHY786316:HHY786319 HRU786316:HRU786319 IBQ786316:IBQ786319 ILM786316:ILM786319 IVI786316:IVI786319 JFE786316:JFE786319 JPA786316:JPA786319 JYW786316:JYW786319 KIS786316:KIS786319 KSO786316:KSO786319 LCK786316:LCK786319 LMG786316:LMG786319 LWC786316:LWC786319 MFY786316:MFY786319 MPU786316:MPU786319 MZQ786316:MZQ786319 NJM786316:NJM786319 NTI786316:NTI786319 ODE786316:ODE786319 ONA786316:ONA786319 OWW786316:OWW786319 PGS786316:PGS786319 PQO786316:PQO786319 QAK786316:QAK786319 QKG786316:QKG786319 QUC786316:QUC786319 RDY786316:RDY786319 RNU786316:RNU786319 RXQ786316:RXQ786319 SHM786316:SHM786319 SRI786316:SRI786319 TBE786316:TBE786319 TLA786316:TLA786319 TUW786316:TUW786319 UES786316:UES786319 UOO786316:UOO786319 UYK786316:UYK786319 VIG786316:VIG786319 VSC786316:VSC786319 WBY786316:WBY786319 WLU786316:WLU786319 WVQ786316:WVQ786319 H851852:H851855 JE851852:JE851855 TA851852:TA851855 ACW851852:ACW851855 AMS851852:AMS851855 AWO851852:AWO851855 BGK851852:BGK851855 BQG851852:BQG851855 CAC851852:CAC851855 CJY851852:CJY851855 CTU851852:CTU851855 DDQ851852:DDQ851855 DNM851852:DNM851855 DXI851852:DXI851855 EHE851852:EHE851855 ERA851852:ERA851855 FAW851852:FAW851855 FKS851852:FKS851855 FUO851852:FUO851855 GEK851852:GEK851855 GOG851852:GOG851855 GYC851852:GYC851855 HHY851852:HHY851855 HRU851852:HRU851855 IBQ851852:IBQ851855 ILM851852:ILM851855 IVI851852:IVI851855 JFE851852:JFE851855 JPA851852:JPA851855 JYW851852:JYW851855 KIS851852:KIS851855 KSO851852:KSO851855 LCK851852:LCK851855 LMG851852:LMG851855 LWC851852:LWC851855 MFY851852:MFY851855 MPU851852:MPU851855 MZQ851852:MZQ851855 NJM851852:NJM851855 NTI851852:NTI851855 ODE851852:ODE851855 ONA851852:ONA851855 OWW851852:OWW851855 PGS851852:PGS851855 PQO851852:PQO851855 QAK851852:QAK851855 QKG851852:QKG851855 QUC851852:QUC851855 RDY851852:RDY851855 RNU851852:RNU851855 RXQ851852:RXQ851855 SHM851852:SHM851855 SRI851852:SRI851855 TBE851852:TBE851855 TLA851852:TLA851855 TUW851852:TUW851855 UES851852:UES851855 UOO851852:UOO851855 UYK851852:UYK851855 VIG851852:VIG851855 VSC851852:VSC851855 WBY851852:WBY851855 WLU851852:WLU851855 WVQ851852:WVQ851855 H917388:H917391 JE917388:JE917391 TA917388:TA917391 ACW917388:ACW917391 AMS917388:AMS917391 AWO917388:AWO917391 BGK917388:BGK917391 BQG917388:BQG917391 CAC917388:CAC917391 CJY917388:CJY917391 CTU917388:CTU917391 DDQ917388:DDQ917391 DNM917388:DNM917391 DXI917388:DXI917391 EHE917388:EHE917391 ERA917388:ERA917391 FAW917388:FAW917391 FKS917388:FKS917391 FUO917388:FUO917391 GEK917388:GEK917391 GOG917388:GOG917391 GYC917388:GYC917391 HHY917388:HHY917391 HRU917388:HRU917391 IBQ917388:IBQ917391 ILM917388:ILM917391 IVI917388:IVI917391 JFE917388:JFE917391 JPA917388:JPA917391 JYW917388:JYW917391 KIS917388:KIS917391 KSO917388:KSO917391 LCK917388:LCK917391 LMG917388:LMG917391 LWC917388:LWC917391 MFY917388:MFY917391 MPU917388:MPU917391 MZQ917388:MZQ917391 NJM917388:NJM917391 NTI917388:NTI917391 ODE917388:ODE917391 ONA917388:ONA917391 OWW917388:OWW917391 PGS917388:PGS917391 PQO917388:PQO917391 QAK917388:QAK917391 QKG917388:QKG917391 QUC917388:QUC917391 RDY917388:RDY917391 RNU917388:RNU917391 RXQ917388:RXQ917391 SHM917388:SHM917391 SRI917388:SRI917391 TBE917388:TBE917391 TLA917388:TLA917391 TUW917388:TUW917391 UES917388:UES917391 UOO917388:UOO917391 UYK917388:UYK917391 VIG917388:VIG917391 VSC917388:VSC917391 WBY917388:WBY917391 WLU917388:WLU917391 WVQ917388:WVQ917391 H982924:H982927 JE982924:JE982927 TA982924:TA982927 ACW982924:ACW982927 AMS982924:AMS982927 AWO982924:AWO982927 BGK982924:BGK982927 BQG982924:BQG982927 CAC982924:CAC982927 CJY982924:CJY982927 CTU982924:CTU982927 DDQ982924:DDQ982927 DNM982924:DNM982927 DXI982924:DXI982927 EHE982924:EHE982927 ERA982924:ERA982927 FAW982924:FAW982927 FKS982924:FKS982927 FUO982924:FUO982927 GEK982924:GEK982927 GOG982924:GOG982927 GYC982924:GYC982927 HHY982924:HHY982927 HRU982924:HRU982927 IBQ982924:IBQ982927 ILM982924:ILM982927 IVI982924:IVI982927 JFE982924:JFE982927 JPA982924:JPA982927 JYW982924:JYW982927 KIS982924:KIS982927 KSO982924:KSO982927 LCK982924:LCK982927 LMG982924:LMG982927 LWC982924:LWC982927 MFY982924:MFY982927 MPU982924:MPU982927 MZQ982924:MZQ982927 NJM982924:NJM982927 NTI982924:NTI982927 ODE982924:ODE982927 ONA982924:ONA982927 OWW982924:OWW982927 PGS982924:PGS982927 PQO982924:PQO982927 QAK982924:QAK982927 QKG982924:QKG982927 QUC982924:QUC982927 RDY982924:RDY982927 RNU982924:RNU982927 RXQ982924:RXQ982927 SHM982924:SHM982927 SRI982924:SRI982927 TBE982924:TBE982927 TLA982924:TLA982927 TUW982924:TUW982927 UES982924:UES982927 UOO982924:UOO982927 UYK982924:UYK982927 VIG982924:VIG982927 VSC982924:VSC982927 WBY982924:WBY982927 WLU982924:WLU982927 WVQ982924:WVQ982927 AE65420:AE65423 JN65420:JN65423 TJ65420:TJ65423 ADF65420:ADF65423 ANB65420:ANB65423 AWX65420:AWX65423 BGT65420:BGT65423 BQP65420:BQP65423 CAL65420:CAL65423 CKH65420:CKH65423 CUD65420:CUD65423 DDZ65420:DDZ65423 DNV65420:DNV65423 DXR65420:DXR65423 EHN65420:EHN65423 ERJ65420:ERJ65423 FBF65420:FBF65423 FLB65420:FLB65423 FUX65420:FUX65423 GET65420:GET65423 GOP65420:GOP65423 GYL65420:GYL65423 HIH65420:HIH65423 HSD65420:HSD65423 IBZ65420:IBZ65423 ILV65420:ILV65423 IVR65420:IVR65423 JFN65420:JFN65423 JPJ65420:JPJ65423 JZF65420:JZF65423 KJB65420:KJB65423 KSX65420:KSX65423 LCT65420:LCT65423 LMP65420:LMP65423 LWL65420:LWL65423 MGH65420:MGH65423 MQD65420:MQD65423 MZZ65420:MZZ65423 NJV65420:NJV65423 NTR65420:NTR65423 ODN65420:ODN65423 ONJ65420:ONJ65423 OXF65420:OXF65423 PHB65420:PHB65423 PQX65420:PQX65423 QAT65420:QAT65423 QKP65420:QKP65423 QUL65420:QUL65423 REH65420:REH65423 ROD65420:ROD65423 RXZ65420:RXZ65423 SHV65420:SHV65423 SRR65420:SRR65423 TBN65420:TBN65423 TLJ65420:TLJ65423 TVF65420:TVF65423 UFB65420:UFB65423 UOX65420:UOX65423 UYT65420:UYT65423 VIP65420:VIP65423 VSL65420:VSL65423 WCH65420:WCH65423 WMD65420:WMD65423 WVZ65420:WVZ65423 AE130956:AE130959 JN130956:JN130959 TJ130956:TJ130959 ADF130956:ADF130959 ANB130956:ANB130959 AWX130956:AWX130959 BGT130956:BGT130959 BQP130956:BQP130959 CAL130956:CAL130959 CKH130956:CKH130959 CUD130956:CUD130959 DDZ130956:DDZ130959 DNV130956:DNV130959 DXR130956:DXR130959 EHN130956:EHN130959 ERJ130956:ERJ130959 FBF130956:FBF130959 FLB130956:FLB130959 FUX130956:FUX130959 GET130956:GET130959 GOP130956:GOP130959 GYL130956:GYL130959 HIH130956:HIH130959 HSD130956:HSD130959 IBZ130956:IBZ130959 ILV130956:ILV130959 IVR130956:IVR130959 JFN130956:JFN130959 JPJ130956:JPJ130959 JZF130956:JZF130959 KJB130956:KJB130959 KSX130956:KSX130959 LCT130956:LCT130959 LMP130956:LMP130959 LWL130956:LWL130959 MGH130956:MGH130959 MQD130956:MQD130959 MZZ130956:MZZ130959 NJV130956:NJV130959 NTR130956:NTR130959 ODN130956:ODN130959 ONJ130956:ONJ130959 OXF130956:OXF130959 PHB130956:PHB130959 PQX130956:PQX130959 QAT130956:QAT130959 QKP130956:QKP130959 QUL130956:QUL130959 REH130956:REH130959 ROD130956:ROD130959 RXZ130956:RXZ130959 SHV130956:SHV130959 SRR130956:SRR130959 TBN130956:TBN130959 TLJ130956:TLJ130959 TVF130956:TVF130959 UFB130956:UFB130959 UOX130956:UOX130959 UYT130956:UYT130959 VIP130956:VIP130959 VSL130956:VSL130959 WCH130956:WCH130959 WMD130956:WMD130959 WVZ130956:WVZ130959 AE196492:AE196495 JN196492:JN196495 TJ196492:TJ196495 ADF196492:ADF196495 ANB196492:ANB196495 AWX196492:AWX196495 BGT196492:BGT196495 BQP196492:BQP196495 CAL196492:CAL196495 CKH196492:CKH196495 CUD196492:CUD196495 DDZ196492:DDZ196495 DNV196492:DNV196495 DXR196492:DXR196495 EHN196492:EHN196495 ERJ196492:ERJ196495 FBF196492:FBF196495 FLB196492:FLB196495 FUX196492:FUX196495 GET196492:GET196495 GOP196492:GOP196495 GYL196492:GYL196495 HIH196492:HIH196495 HSD196492:HSD196495 IBZ196492:IBZ196495 ILV196492:ILV196495 IVR196492:IVR196495 JFN196492:JFN196495 JPJ196492:JPJ196495 JZF196492:JZF196495 KJB196492:KJB196495 KSX196492:KSX196495 LCT196492:LCT196495 LMP196492:LMP196495 LWL196492:LWL196495 MGH196492:MGH196495 MQD196492:MQD196495 MZZ196492:MZZ196495 NJV196492:NJV196495 NTR196492:NTR196495 ODN196492:ODN196495 ONJ196492:ONJ196495 OXF196492:OXF196495 PHB196492:PHB196495 PQX196492:PQX196495 QAT196492:QAT196495 QKP196492:QKP196495 QUL196492:QUL196495 REH196492:REH196495 ROD196492:ROD196495 RXZ196492:RXZ196495 SHV196492:SHV196495 SRR196492:SRR196495 TBN196492:TBN196495 TLJ196492:TLJ196495 TVF196492:TVF196495 UFB196492:UFB196495 UOX196492:UOX196495 UYT196492:UYT196495 VIP196492:VIP196495 VSL196492:VSL196495 WCH196492:WCH196495 WMD196492:WMD196495 WVZ196492:WVZ196495 AE262028:AE262031 JN262028:JN262031 TJ262028:TJ262031 ADF262028:ADF262031 ANB262028:ANB262031 AWX262028:AWX262031 BGT262028:BGT262031 BQP262028:BQP262031 CAL262028:CAL262031 CKH262028:CKH262031 CUD262028:CUD262031 DDZ262028:DDZ262031 DNV262028:DNV262031 DXR262028:DXR262031 EHN262028:EHN262031 ERJ262028:ERJ262031 FBF262028:FBF262031 FLB262028:FLB262031 FUX262028:FUX262031 GET262028:GET262031 GOP262028:GOP262031 GYL262028:GYL262031 HIH262028:HIH262031 HSD262028:HSD262031 IBZ262028:IBZ262031 ILV262028:ILV262031 IVR262028:IVR262031 JFN262028:JFN262031 JPJ262028:JPJ262031 JZF262028:JZF262031 KJB262028:KJB262031 KSX262028:KSX262031 LCT262028:LCT262031 LMP262028:LMP262031 LWL262028:LWL262031 MGH262028:MGH262031 MQD262028:MQD262031 MZZ262028:MZZ262031 NJV262028:NJV262031 NTR262028:NTR262031 ODN262028:ODN262031 ONJ262028:ONJ262031 OXF262028:OXF262031 PHB262028:PHB262031 PQX262028:PQX262031 QAT262028:QAT262031 QKP262028:QKP262031 QUL262028:QUL262031 REH262028:REH262031 ROD262028:ROD262031 RXZ262028:RXZ262031 SHV262028:SHV262031 SRR262028:SRR262031 TBN262028:TBN262031 TLJ262028:TLJ262031 TVF262028:TVF262031 UFB262028:UFB262031 UOX262028:UOX262031 UYT262028:UYT262031 VIP262028:VIP262031 VSL262028:VSL262031 WCH262028:WCH262031 WMD262028:WMD262031 WVZ262028:WVZ262031 AE327564:AE327567 JN327564:JN327567 TJ327564:TJ327567 ADF327564:ADF327567 ANB327564:ANB327567 AWX327564:AWX327567 BGT327564:BGT327567 BQP327564:BQP327567 CAL327564:CAL327567 CKH327564:CKH327567 CUD327564:CUD327567 DDZ327564:DDZ327567 DNV327564:DNV327567 DXR327564:DXR327567 EHN327564:EHN327567 ERJ327564:ERJ327567 FBF327564:FBF327567 FLB327564:FLB327567 FUX327564:FUX327567 GET327564:GET327567 GOP327564:GOP327567 GYL327564:GYL327567 HIH327564:HIH327567 HSD327564:HSD327567 IBZ327564:IBZ327567 ILV327564:ILV327567 IVR327564:IVR327567 JFN327564:JFN327567 JPJ327564:JPJ327567 JZF327564:JZF327567 KJB327564:KJB327567 KSX327564:KSX327567 LCT327564:LCT327567 LMP327564:LMP327567 LWL327564:LWL327567 MGH327564:MGH327567 MQD327564:MQD327567 MZZ327564:MZZ327567 NJV327564:NJV327567 NTR327564:NTR327567 ODN327564:ODN327567 ONJ327564:ONJ327567 OXF327564:OXF327567 PHB327564:PHB327567 PQX327564:PQX327567 QAT327564:QAT327567 QKP327564:QKP327567 QUL327564:QUL327567 REH327564:REH327567 ROD327564:ROD327567 RXZ327564:RXZ327567 SHV327564:SHV327567 SRR327564:SRR327567 TBN327564:TBN327567 TLJ327564:TLJ327567 TVF327564:TVF327567 UFB327564:UFB327567 UOX327564:UOX327567 UYT327564:UYT327567 VIP327564:VIP327567 VSL327564:VSL327567 WCH327564:WCH327567 WMD327564:WMD327567 WVZ327564:WVZ327567 AE393100:AE393103 JN393100:JN393103 TJ393100:TJ393103 ADF393100:ADF393103 ANB393100:ANB393103 AWX393100:AWX393103 BGT393100:BGT393103 BQP393100:BQP393103 CAL393100:CAL393103 CKH393100:CKH393103 CUD393100:CUD393103 DDZ393100:DDZ393103 DNV393100:DNV393103 DXR393100:DXR393103 EHN393100:EHN393103 ERJ393100:ERJ393103 FBF393100:FBF393103 FLB393100:FLB393103 FUX393100:FUX393103 GET393100:GET393103 GOP393100:GOP393103 GYL393100:GYL393103 HIH393100:HIH393103 HSD393100:HSD393103 IBZ393100:IBZ393103 ILV393100:ILV393103 IVR393100:IVR393103 JFN393100:JFN393103 JPJ393100:JPJ393103 JZF393100:JZF393103 KJB393100:KJB393103 KSX393100:KSX393103 LCT393100:LCT393103 LMP393100:LMP393103 LWL393100:LWL393103 MGH393100:MGH393103 MQD393100:MQD393103 MZZ393100:MZZ393103 NJV393100:NJV393103 NTR393100:NTR393103 ODN393100:ODN393103 ONJ393100:ONJ393103 OXF393100:OXF393103 PHB393100:PHB393103 PQX393100:PQX393103 QAT393100:QAT393103 QKP393100:QKP393103 QUL393100:QUL393103 REH393100:REH393103 ROD393100:ROD393103 RXZ393100:RXZ393103 SHV393100:SHV393103 SRR393100:SRR393103 TBN393100:TBN393103 TLJ393100:TLJ393103 TVF393100:TVF393103 UFB393100:UFB393103 UOX393100:UOX393103 UYT393100:UYT393103 VIP393100:VIP393103 VSL393100:VSL393103 WCH393100:WCH393103 WMD393100:WMD393103 WVZ393100:WVZ393103 AE458636:AE458639 JN458636:JN458639 TJ458636:TJ458639 ADF458636:ADF458639 ANB458636:ANB458639 AWX458636:AWX458639 BGT458636:BGT458639 BQP458636:BQP458639 CAL458636:CAL458639 CKH458636:CKH458639 CUD458636:CUD458639 DDZ458636:DDZ458639 DNV458636:DNV458639 DXR458636:DXR458639 EHN458636:EHN458639 ERJ458636:ERJ458639 FBF458636:FBF458639 FLB458636:FLB458639 FUX458636:FUX458639 GET458636:GET458639 GOP458636:GOP458639 GYL458636:GYL458639 HIH458636:HIH458639 HSD458636:HSD458639 IBZ458636:IBZ458639 ILV458636:ILV458639 IVR458636:IVR458639 JFN458636:JFN458639 JPJ458636:JPJ458639 JZF458636:JZF458639 KJB458636:KJB458639 KSX458636:KSX458639 LCT458636:LCT458639 LMP458636:LMP458639 LWL458636:LWL458639 MGH458636:MGH458639 MQD458636:MQD458639 MZZ458636:MZZ458639 NJV458636:NJV458639 NTR458636:NTR458639 ODN458636:ODN458639 ONJ458636:ONJ458639 OXF458636:OXF458639 PHB458636:PHB458639 PQX458636:PQX458639 QAT458636:QAT458639 QKP458636:QKP458639 QUL458636:QUL458639 REH458636:REH458639 ROD458636:ROD458639 RXZ458636:RXZ458639 SHV458636:SHV458639 SRR458636:SRR458639 TBN458636:TBN458639 TLJ458636:TLJ458639 TVF458636:TVF458639 UFB458636:UFB458639 UOX458636:UOX458639 UYT458636:UYT458639 VIP458636:VIP458639 VSL458636:VSL458639 WCH458636:WCH458639 WMD458636:WMD458639 WVZ458636:WVZ458639 AE524172:AE524175 JN524172:JN524175 TJ524172:TJ524175 ADF524172:ADF524175 ANB524172:ANB524175 AWX524172:AWX524175 BGT524172:BGT524175 BQP524172:BQP524175 CAL524172:CAL524175 CKH524172:CKH524175 CUD524172:CUD524175 DDZ524172:DDZ524175 DNV524172:DNV524175 DXR524172:DXR524175 EHN524172:EHN524175 ERJ524172:ERJ524175 FBF524172:FBF524175 FLB524172:FLB524175 FUX524172:FUX524175 GET524172:GET524175 GOP524172:GOP524175 GYL524172:GYL524175 HIH524172:HIH524175 HSD524172:HSD524175 IBZ524172:IBZ524175 ILV524172:ILV524175 IVR524172:IVR524175 JFN524172:JFN524175 JPJ524172:JPJ524175 JZF524172:JZF524175 KJB524172:KJB524175 KSX524172:KSX524175 LCT524172:LCT524175 LMP524172:LMP524175 LWL524172:LWL524175 MGH524172:MGH524175 MQD524172:MQD524175 MZZ524172:MZZ524175 NJV524172:NJV524175 NTR524172:NTR524175 ODN524172:ODN524175 ONJ524172:ONJ524175 OXF524172:OXF524175 PHB524172:PHB524175 PQX524172:PQX524175 QAT524172:QAT524175 QKP524172:QKP524175 QUL524172:QUL524175 REH524172:REH524175 ROD524172:ROD524175 RXZ524172:RXZ524175 SHV524172:SHV524175 SRR524172:SRR524175 TBN524172:TBN524175 TLJ524172:TLJ524175 TVF524172:TVF524175 UFB524172:UFB524175 UOX524172:UOX524175 UYT524172:UYT524175 VIP524172:VIP524175 VSL524172:VSL524175 WCH524172:WCH524175 WMD524172:WMD524175 WVZ524172:WVZ524175 AE589708:AE589711 JN589708:JN589711 TJ589708:TJ589711 ADF589708:ADF589711 ANB589708:ANB589711 AWX589708:AWX589711 BGT589708:BGT589711 BQP589708:BQP589711 CAL589708:CAL589711 CKH589708:CKH589711 CUD589708:CUD589711 DDZ589708:DDZ589711 DNV589708:DNV589711 DXR589708:DXR589711 EHN589708:EHN589711 ERJ589708:ERJ589711 FBF589708:FBF589711 FLB589708:FLB589711 FUX589708:FUX589711 GET589708:GET589711 GOP589708:GOP589711 GYL589708:GYL589711 HIH589708:HIH589711 HSD589708:HSD589711 IBZ589708:IBZ589711 ILV589708:ILV589711 IVR589708:IVR589711 JFN589708:JFN589711 JPJ589708:JPJ589711 JZF589708:JZF589711 KJB589708:KJB589711 KSX589708:KSX589711 LCT589708:LCT589711 LMP589708:LMP589711 LWL589708:LWL589711 MGH589708:MGH589711 MQD589708:MQD589711 MZZ589708:MZZ589711 NJV589708:NJV589711 NTR589708:NTR589711 ODN589708:ODN589711 ONJ589708:ONJ589711 OXF589708:OXF589711 PHB589708:PHB589711 PQX589708:PQX589711 QAT589708:QAT589711 QKP589708:QKP589711 QUL589708:QUL589711 REH589708:REH589711 ROD589708:ROD589711 RXZ589708:RXZ589711 SHV589708:SHV589711 SRR589708:SRR589711 TBN589708:TBN589711 TLJ589708:TLJ589711 TVF589708:TVF589711 UFB589708:UFB589711 UOX589708:UOX589711 UYT589708:UYT589711 VIP589708:VIP589711 VSL589708:VSL589711 WCH589708:WCH589711 WMD589708:WMD589711 WVZ589708:WVZ589711 AE655244:AE655247 JN655244:JN655247 TJ655244:TJ655247 ADF655244:ADF655247 ANB655244:ANB655247 AWX655244:AWX655247 BGT655244:BGT655247 BQP655244:BQP655247 CAL655244:CAL655247 CKH655244:CKH655247 CUD655244:CUD655247 DDZ655244:DDZ655247 DNV655244:DNV655247 DXR655244:DXR655247 EHN655244:EHN655247 ERJ655244:ERJ655247 FBF655244:FBF655247 FLB655244:FLB655247 FUX655244:FUX655247 GET655244:GET655247 GOP655244:GOP655247 GYL655244:GYL655247 HIH655244:HIH655247 HSD655244:HSD655247 IBZ655244:IBZ655247 ILV655244:ILV655247 IVR655244:IVR655247 JFN655244:JFN655247 JPJ655244:JPJ655247 JZF655244:JZF655247 KJB655244:KJB655247 KSX655244:KSX655247 LCT655244:LCT655247 LMP655244:LMP655247 LWL655244:LWL655247 MGH655244:MGH655247 MQD655244:MQD655247 MZZ655244:MZZ655247 NJV655244:NJV655247 NTR655244:NTR655247 ODN655244:ODN655247 ONJ655244:ONJ655247 OXF655244:OXF655247 PHB655244:PHB655247 PQX655244:PQX655247 QAT655244:QAT655247 QKP655244:QKP655247 QUL655244:QUL655247 REH655244:REH655247 ROD655244:ROD655247 RXZ655244:RXZ655247 SHV655244:SHV655247 SRR655244:SRR655247 TBN655244:TBN655247 TLJ655244:TLJ655247 TVF655244:TVF655247 UFB655244:UFB655247 UOX655244:UOX655247 UYT655244:UYT655247 VIP655244:VIP655247 VSL655244:VSL655247 WCH655244:WCH655247 WMD655244:WMD655247 WVZ655244:WVZ655247 AE720780:AE720783 JN720780:JN720783 TJ720780:TJ720783 ADF720780:ADF720783 ANB720780:ANB720783 AWX720780:AWX720783 BGT720780:BGT720783 BQP720780:BQP720783 CAL720780:CAL720783 CKH720780:CKH720783 CUD720780:CUD720783 DDZ720780:DDZ720783 DNV720780:DNV720783 DXR720780:DXR720783 EHN720780:EHN720783 ERJ720780:ERJ720783 FBF720780:FBF720783 FLB720780:FLB720783 FUX720780:FUX720783 GET720780:GET720783 GOP720780:GOP720783 GYL720780:GYL720783 HIH720780:HIH720783 HSD720780:HSD720783 IBZ720780:IBZ720783 ILV720780:ILV720783 IVR720780:IVR720783 JFN720780:JFN720783 JPJ720780:JPJ720783 JZF720780:JZF720783 KJB720780:KJB720783 KSX720780:KSX720783 LCT720780:LCT720783 LMP720780:LMP720783 LWL720780:LWL720783 MGH720780:MGH720783 MQD720780:MQD720783 MZZ720780:MZZ720783 NJV720780:NJV720783 NTR720780:NTR720783 ODN720780:ODN720783 ONJ720780:ONJ720783 OXF720780:OXF720783 PHB720780:PHB720783 PQX720780:PQX720783 QAT720780:QAT720783 QKP720780:QKP720783 QUL720780:QUL720783 REH720780:REH720783 ROD720780:ROD720783 RXZ720780:RXZ720783 SHV720780:SHV720783 SRR720780:SRR720783 TBN720780:TBN720783 TLJ720780:TLJ720783 TVF720780:TVF720783 UFB720780:UFB720783 UOX720780:UOX720783 UYT720780:UYT720783 VIP720780:VIP720783 VSL720780:VSL720783 WCH720780:WCH720783 WMD720780:WMD720783 WVZ720780:WVZ720783 AE786316:AE786319 JN786316:JN786319 TJ786316:TJ786319 ADF786316:ADF786319 ANB786316:ANB786319 AWX786316:AWX786319 BGT786316:BGT786319 BQP786316:BQP786319 CAL786316:CAL786319 CKH786316:CKH786319 CUD786316:CUD786319 DDZ786316:DDZ786319 DNV786316:DNV786319 DXR786316:DXR786319 EHN786316:EHN786319 ERJ786316:ERJ786319 FBF786316:FBF786319 FLB786316:FLB786319 FUX786316:FUX786319 GET786316:GET786319 GOP786316:GOP786319 GYL786316:GYL786319 HIH786316:HIH786319 HSD786316:HSD786319 IBZ786316:IBZ786319 ILV786316:ILV786319 IVR786316:IVR786319 JFN786316:JFN786319 JPJ786316:JPJ786319 JZF786316:JZF786319 KJB786316:KJB786319 KSX786316:KSX786319 LCT786316:LCT786319 LMP786316:LMP786319 LWL786316:LWL786319 MGH786316:MGH786319 MQD786316:MQD786319 MZZ786316:MZZ786319 NJV786316:NJV786319 NTR786316:NTR786319 ODN786316:ODN786319 ONJ786316:ONJ786319 OXF786316:OXF786319 PHB786316:PHB786319 PQX786316:PQX786319 QAT786316:QAT786319 QKP786316:QKP786319 QUL786316:QUL786319 REH786316:REH786319 ROD786316:ROD786319 RXZ786316:RXZ786319 SHV786316:SHV786319 SRR786316:SRR786319 TBN786316:TBN786319 TLJ786316:TLJ786319 TVF786316:TVF786319 UFB786316:UFB786319 UOX786316:UOX786319 UYT786316:UYT786319 VIP786316:VIP786319 VSL786316:VSL786319 WCH786316:WCH786319 WMD786316:WMD786319 WVZ786316:WVZ786319 AE851852:AE851855 JN851852:JN851855 TJ851852:TJ851855 ADF851852:ADF851855 ANB851852:ANB851855 AWX851852:AWX851855 BGT851852:BGT851855 BQP851852:BQP851855 CAL851852:CAL851855 CKH851852:CKH851855 CUD851852:CUD851855 DDZ851852:DDZ851855 DNV851852:DNV851855 DXR851852:DXR851855 EHN851852:EHN851855 ERJ851852:ERJ851855 FBF851852:FBF851855 FLB851852:FLB851855 FUX851852:FUX851855 GET851852:GET851855 GOP851852:GOP851855 GYL851852:GYL851855 HIH851852:HIH851855 HSD851852:HSD851855 IBZ851852:IBZ851855 ILV851852:ILV851855 IVR851852:IVR851855 JFN851852:JFN851855 JPJ851852:JPJ851855 JZF851852:JZF851855 KJB851852:KJB851855 KSX851852:KSX851855 LCT851852:LCT851855 LMP851852:LMP851855 LWL851852:LWL851855 MGH851852:MGH851855 MQD851852:MQD851855 MZZ851852:MZZ851855 NJV851852:NJV851855 NTR851852:NTR851855 ODN851852:ODN851855 ONJ851852:ONJ851855 OXF851852:OXF851855 PHB851852:PHB851855 PQX851852:PQX851855 QAT851852:QAT851855 QKP851852:QKP851855 QUL851852:QUL851855 REH851852:REH851855 ROD851852:ROD851855 RXZ851852:RXZ851855 SHV851852:SHV851855 SRR851852:SRR851855 TBN851852:TBN851855 TLJ851852:TLJ851855 TVF851852:TVF851855 UFB851852:UFB851855 UOX851852:UOX851855 UYT851852:UYT851855 VIP851852:VIP851855 VSL851852:VSL851855 WCH851852:WCH851855 WMD851852:WMD851855 WVZ851852:WVZ851855 AE917388:AE917391 JN917388:JN917391 TJ917388:TJ917391 ADF917388:ADF917391 ANB917388:ANB917391 AWX917388:AWX917391 BGT917388:BGT917391 BQP917388:BQP917391 CAL917388:CAL917391 CKH917388:CKH917391 CUD917388:CUD917391 DDZ917388:DDZ917391 DNV917388:DNV917391 DXR917388:DXR917391 EHN917388:EHN917391 ERJ917388:ERJ917391 FBF917388:FBF917391 FLB917388:FLB917391 FUX917388:FUX917391 GET917388:GET917391 GOP917388:GOP917391 GYL917388:GYL917391 HIH917388:HIH917391 HSD917388:HSD917391 IBZ917388:IBZ917391 ILV917388:ILV917391 IVR917388:IVR917391 JFN917388:JFN917391 JPJ917388:JPJ917391 JZF917388:JZF917391 KJB917388:KJB917391 KSX917388:KSX917391 LCT917388:LCT917391 LMP917388:LMP917391 LWL917388:LWL917391 MGH917388:MGH917391 MQD917388:MQD917391 MZZ917388:MZZ917391 NJV917388:NJV917391 NTR917388:NTR917391 ODN917388:ODN917391 ONJ917388:ONJ917391 OXF917388:OXF917391 PHB917388:PHB917391 PQX917388:PQX917391 QAT917388:QAT917391 QKP917388:QKP917391 QUL917388:QUL917391 REH917388:REH917391 ROD917388:ROD917391 RXZ917388:RXZ917391 SHV917388:SHV917391 SRR917388:SRR917391 TBN917388:TBN917391 TLJ917388:TLJ917391 TVF917388:TVF917391 UFB917388:UFB917391 UOX917388:UOX917391 UYT917388:UYT917391 VIP917388:VIP917391 VSL917388:VSL917391 WCH917388:WCH917391 WMD917388:WMD917391 WVZ917388:WVZ917391 AE982924:AE982927 JN982924:JN982927 TJ982924:TJ982927 ADF982924:ADF982927 ANB982924:ANB982927 AWX982924:AWX982927 BGT982924:BGT982927 BQP982924:BQP982927 CAL982924:CAL982927 CKH982924:CKH982927 CUD982924:CUD982927 DDZ982924:DDZ982927 DNV982924:DNV982927 DXR982924:DXR982927 EHN982924:EHN982927 ERJ982924:ERJ982927 FBF982924:FBF982927 FLB982924:FLB982927 FUX982924:FUX982927 GET982924:GET982927 GOP982924:GOP982927 GYL982924:GYL982927 HIH982924:HIH982927 HSD982924:HSD982927 IBZ982924:IBZ982927 ILV982924:ILV982927 IVR982924:IVR982927 JFN982924:JFN982927 JPJ982924:JPJ982927 JZF982924:JZF982927 KJB982924:KJB982927 KSX982924:KSX982927 LCT982924:LCT982927 LMP982924:LMP982927 LWL982924:LWL982927 MGH982924:MGH982927 MQD982924:MQD982927 MZZ982924:MZZ982927 NJV982924:NJV982927 NTR982924:NTR982927 ODN982924:ODN982927 ONJ982924:ONJ982927 OXF982924:OXF982927 PHB982924:PHB982927 PQX982924:PQX982927 QAT982924:QAT982927 QKP982924:QKP982927 QUL982924:QUL982927 REH982924:REH982927 ROD982924:ROD982927 RXZ982924:RXZ982927 SHV982924:SHV982927 SRR982924:SRR982927 TBN982924:TBN982927 TLJ982924:TLJ982927 TVF982924:TVF982927 UFB982924:UFB982927 UOX982924:UOX982927 UYT982924:UYT982927 VIP982924:VIP982927 VSL982924:VSL982927 WCH982924:WCH982927 WMD982924:WMD982927 WVZ982924:WVZ982927 AC65420:AC65423 JL65420:JL65423 TH65420:TH65423 ADD65420:ADD65423 AMZ65420:AMZ65423 AWV65420:AWV65423 BGR65420:BGR65423 BQN65420:BQN65423 CAJ65420:CAJ65423 CKF65420:CKF65423 CUB65420:CUB65423 DDX65420:DDX65423 DNT65420:DNT65423 DXP65420:DXP65423 EHL65420:EHL65423 ERH65420:ERH65423 FBD65420:FBD65423 FKZ65420:FKZ65423 FUV65420:FUV65423 GER65420:GER65423 GON65420:GON65423 GYJ65420:GYJ65423 HIF65420:HIF65423 HSB65420:HSB65423 IBX65420:IBX65423 ILT65420:ILT65423 IVP65420:IVP65423 JFL65420:JFL65423 JPH65420:JPH65423 JZD65420:JZD65423 KIZ65420:KIZ65423 KSV65420:KSV65423 LCR65420:LCR65423 LMN65420:LMN65423 LWJ65420:LWJ65423 MGF65420:MGF65423 MQB65420:MQB65423 MZX65420:MZX65423 NJT65420:NJT65423 NTP65420:NTP65423 ODL65420:ODL65423 ONH65420:ONH65423 OXD65420:OXD65423 PGZ65420:PGZ65423 PQV65420:PQV65423 QAR65420:QAR65423 QKN65420:QKN65423 QUJ65420:QUJ65423 REF65420:REF65423 ROB65420:ROB65423 RXX65420:RXX65423 SHT65420:SHT65423 SRP65420:SRP65423 TBL65420:TBL65423 TLH65420:TLH65423 TVD65420:TVD65423 UEZ65420:UEZ65423 UOV65420:UOV65423 UYR65420:UYR65423 VIN65420:VIN65423 VSJ65420:VSJ65423 WCF65420:WCF65423 WMB65420:WMB65423 WVX65420:WVX65423 AC130956:AC130959 JL130956:JL130959 TH130956:TH130959 ADD130956:ADD130959 AMZ130956:AMZ130959 AWV130956:AWV130959 BGR130956:BGR130959 BQN130956:BQN130959 CAJ130956:CAJ130959 CKF130956:CKF130959 CUB130956:CUB130959 DDX130956:DDX130959 DNT130956:DNT130959 DXP130956:DXP130959 EHL130956:EHL130959 ERH130956:ERH130959 FBD130956:FBD130959 FKZ130956:FKZ130959 FUV130956:FUV130959 GER130956:GER130959 GON130956:GON130959 GYJ130956:GYJ130959 HIF130956:HIF130959 HSB130956:HSB130959 IBX130956:IBX130959 ILT130956:ILT130959 IVP130956:IVP130959 JFL130956:JFL130959 JPH130956:JPH130959 JZD130956:JZD130959 KIZ130956:KIZ130959 KSV130956:KSV130959 LCR130956:LCR130959 LMN130956:LMN130959 LWJ130956:LWJ130959 MGF130956:MGF130959 MQB130956:MQB130959 MZX130956:MZX130959 NJT130956:NJT130959 NTP130956:NTP130959 ODL130956:ODL130959 ONH130956:ONH130959 OXD130956:OXD130959 PGZ130956:PGZ130959 PQV130956:PQV130959 QAR130956:QAR130959 QKN130956:QKN130959 QUJ130956:QUJ130959 REF130956:REF130959 ROB130956:ROB130959 RXX130956:RXX130959 SHT130956:SHT130959 SRP130956:SRP130959 TBL130956:TBL130959 TLH130956:TLH130959 TVD130956:TVD130959 UEZ130956:UEZ130959 UOV130956:UOV130959 UYR130956:UYR130959 VIN130956:VIN130959 VSJ130956:VSJ130959 WCF130956:WCF130959 WMB130956:WMB130959 WVX130956:WVX130959 AC196492:AC196495 JL196492:JL196495 TH196492:TH196495 ADD196492:ADD196495 AMZ196492:AMZ196495 AWV196492:AWV196495 BGR196492:BGR196495 BQN196492:BQN196495 CAJ196492:CAJ196495 CKF196492:CKF196495 CUB196492:CUB196495 DDX196492:DDX196495 DNT196492:DNT196495 DXP196492:DXP196495 EHL196492:EHL196495 ERH196492:ERH196495 FBD196492:FBD196495 FKZ196492:FKZ196495 FUV196492:FUV196495 GER196492:GER196495 GON196492:GON196495 GYJ196492:GYJ196495 HIF196492:HIF196495 HSB196492:HSB196495 IBX196492:IBX196495 ILT196492:ILT196495 IVP196492:IVP196495 JFL196492:JFL196495 JPH196492:JPH196495 JZD196492:JZD196495 KIZ196492:KIZ196495 KSV196492:KSV196495 LCR196492:LCR196495 LMN196492:LMN196495 LWJ196492:LWJ196495 MGF196492:MGF196495 MQB196492:MQB196495 MZX196492:MZX196495 NJT196492:NJT196495 NTP196492:NTP196495 ODL196492:ODL196495 ONH196492:ONH196495 OXD196492:OXD196495 PGZ196492:PGZ196495 PQV196492:PQV196495 QAR196492:QAR196495 QKN196492:QKN196495 QUJ196492:QUJ196495 REF196492:REF196495 ROB196492:ROB196495 RXX196492:RXX196495 SHT196492:SHT196495 SRP196492:SRP196495 TBL196492:TBL196495 TLH196492:TLH196495 TVD196492:TVD196495 UEZ196492:UEZ196495 UOV196492:UOV196495 UYR196492:UYR196495 VIN196492:VIN196495 VSJ196492:VSJ196495 WCF196492:WCF196495 WMB196492:WMB196495 WVX196492:WVX196495 AC262028:AC262031 JL262028:JL262031 TH262028:TH262031 ADD262028:ADD262031 AMZ262028:AMZ262031 AWV262028:AWV262031 BGR262028:BGR262031 BQN262028:BQN262031 CAJ262028:CAJ262031 CKF262028:CKF262031 CUB262028:CUB262031 DDX262028:DDX262031 DNT262028:DNT262031 DXP262028:DXP262031 EHL262028:EHL262031 ERH262028:ERH262031 FBD262028:FBD262031 FKZ262028:FKZ262031 FUV262028:FUV262031 GER262028:GER262031 GON262028:GON262031 GYJ262028:GYJ262031 HIF262028:HIF262031 HSB262028:HSB262031 IBX262028:IBX262031 ILT262028:ILT262031 IVP262028:IVP262031 JFL262028:JFL262031 JPH262028:JPH262031 JZD262028:JZD262031 KIZ262028:KIZ262031 KSV262028:KSV262031 LCR262028:LCR262031 LMN262028:LMN262031 LWJ262028:LWJ262031 MGF262028:MGF262031 MQB262028:MQB262031 MZX262028:MZX262031 NJT262028:NJT262031 NTP262028:NTP262031 ODL262028:ODL262031 ONH262028:ONH262031 OXD262028:OXD262031 PGZ262028:PGZ262031 PQV262028:PQV262031 QAR262028:QAR262031 QKN262028:QKN262031 QUJ262028:QUJ262031 REF262028:REF262031 ROB262028:ROB262031 RXX262028:RXX262031 SHT262028:SHT262031 SRP262028:SRP262031 TBL262028:TBL262031 TLH262028:TLH262031 TVD262028:TVD262031 UEZ262028:UEZ262031 UOV262028:UOV262031 UYR262028:UYR262031 VIN262028:VIN262031 VSJ262028:VSJ262031 WCF262028:WCF262031 WMB262028:WMB262031 WVX262028:WVX262031 AC327564:AC327567 JL327564:JL327567 TH327564:TH327567 ADD327564:ADD327567 AMZ327564:AMZ327567 AWV327564:AWV327567 BGR327564:BGR327567 BQN327564:BQN327567 CAJ327564:CAJ327567 CKF327564:CKF327567 CUB327564:CUB327567 DDX327564:DDX327567 DNT327564:DNT327567 DXP327564:DXP327567 EHL327564:EHL327567 ERH327564:ERH327567 FBD327564:FBD327567 FKZ327564:FKZ327567 FUV327564:FUV327567 GER327564:GER327567 GON327564:GON327567 GYJ327564:GYJ327567 HIF327564:HIF327567 HSB327564:HSB327567 IBX327564:IBX327567 ILT327564:ILT327567 IVP327564:IVP327567 JFL327564:JFL327567 JPH327564:JPH327567 JZD327564:JZD327567 KIZ327564:KIZ327567 KSV327564:KSV327567 LCR327564:LCR327567 LMN327564:LMN327567 LWJ327564:LWJ327567 MGF327564:MGF327567 MQB327564:MQB327567 MZX327564:MZX327567 NJT327564:NJT327567 NTP327564:NTP327567 ODL327564:ODL327567 ONH327564:ONH327567 OXD327564:OXD327567 PGZ327564:PGZ327567 PQV327564:PQV327567 QAR327564:QAR327567 QKN327564:QKN327567 QUJ327564:QUJ327567 REF327564:REF327567 ROB327564:ROB327567 RXX327564:RXX327567 SHT327564:SHT327567 SRP327564:SRP327567 TBL327564:TBL327567 TLH327564:TLH327567 TVD327564:TVD327567 UEZ327564:UEZ327567 UOV327564:UOV327567 UYR327564:UYR327567 VIN327564:VIN327567 VSJ327564:VSJ327567 WCF327564:WCF327567 WMB327564:WMB327567 WVX327564:WVX327567 AC393100:AC393103 JL393100:JL393103 TH393100:TH393103 ADD393100:ADD393103 AMZ393100:AMZ393103 AWV393100:AWV393103 BGR393100:BGR393103 BQN393100:BQN393103 CAJ393100:CAJ393103 CKF393100:CKF393103 CUB393100:CUB393103 DDX393100:DDX393103 DNT393100:DNT393103 DXP393100:DXP393103 EHL393100:EHL393103 ERH393100:ERH393103 FBD393100:FBD393103 FKZ393100:FKZ393103 FUV393100:FUV393103 GER393100:GER393103 GON393100:GON393103 GYJ393100:GYJ393103 HIF393100:HIF393103 HSB393100:HSB393103 IBX393100:IBX393103 ILT393100:ILT393103 IVP393100:IVP393103 JFL393100:JFL393103 JPH393100:JPH393103 JZD393100:JZD393103 KIZ393100:KIZ393103 KSV393100:KSV393103 LCR393100:LCR393103 LMN393100:LMN393103 LWJ393100:LWJ393103 MGF393100:MGF393103 MQB393100:MQB393103 MZX393100:MZX393103 NJT393100:NJT393103 NTP393100:NTP393103 ODL393100:ODL393103 ONH393100:ONH393103 OXD393100:OXD393103 PGZ393100:PGZ393103 PQV393100:PQV393103 QAR393100:QAR393103 QKN393100:QKN393103 QUJ393100:QUJ393103 REF393100:REF393103 ROB393100:ROB393103 RXX393100:RXX393103 SHT393100:SHT393103 SRP393100:SRP393103 TBL393100:TBL393103 TLH393100:TLH393103 TVD393100:TVD393103 UEZ393100:UEZ393103 UOV393100:UOV393103 UYR393100:UYR393103 VIN393100:VIN393103 VSJ393100:VSJ393103 WCF393100:WCF393103 WMB393100:WMB393103 WVX393100:WVX393103 AC458636:AC458639 JL458636:JL458639 TH458636:TH458639 ADD458636:ADD458639 AMZ458636:AMZ458639 AWV458636:AWV458639 BGR458636:BGR458639 BQN458636:BQN458639 CAJ458636:CAJ458639 CKF458636:CKF458639 CUB458636:CUB458639 DDX458636:DDX458639 DNT458636:DNT458639 DXP458636:DXP458639 EHL458636:EHL458639 ERH458636:ERH458639 FBD458636:FBD458639 FKZ458636:FKZ458639 FUV458636:FUV458639 GER458636:GER458639 GON458636:GON458639 GYJ458636:GYJ458639 HIF458636:HIF458639 HSB458636:HSB458639 IBX458636:IBX458639 ILT458636:ILT458639 IVP458636:IVP458639 JFL458636:JFL458639 JPH458636:JPH458639 JZD458636:JZD458639 KIZ458636:KIZ458639 KSV458636:KSV458639 LCR458636:LCR458639 LMN458636:LMN458639 LWJ458636:LWJ458639 MGF458636:MGF458639 MQB458636:MQB458639 MZX458636:MZX458639 NJT458636:NJT458639 NTP458636:NTP458639 ODL458636:ODL458639 ONH458636:ONH458639 OXD458636:OXD458639 PGZ458636:PGZ458639 PQV458636:PQV458639 QAR458636:QAR458639 QKN458636:QKN458639 QUJ458636:QUJ458639 REF458636:REF458639 ROB458636:ROB458639 RXX458636:RXX458639 SHT458636:SHT458639 SRP458636:SRP458639 TBL458636:TBL458639 TLH458636:TLH458639 TVD458636:TVD458639 UEZ458636:UEZ458639 UOV458636:UOV458639 UYR458636:UYR458639 VIN458636:VIN458639 VSJ458636:VSJ458639 WCF458636:WCF458639 WMB458636:WMB458639 WVX458636:WVX458639 AC524172:AC524175 JL524172:JL524175 TH524172:TH524175 ADD524172:ADD524175 AMZ524172:AMZ524175 AWV524172:AWV524175 BGR524172:BGR524175 BQN524172:BQN524175 CAJ524172:CAJ524175 CKF524172:CKF524175 CUB524172:CUB524175 DDX524172:DDX524175 DNT524172:DNT524175 DXP524172:DXP524175 EHL524172:EHL524175 ERH524172:ERH524175 FBD524172:FBD524175 FKZ524172:FKZ524175 FUV524172:FUV524175 GER524172:GER524175 GON524172:GON524175 GYJ524172:GYJ524175 HIF524172:HIF524175 HSB524172:HSB524175 IBX524172:IBX524175 ILT524172:ILT524175 IVP524172:IVP524175 JFL524172:JFL524175 JPH524172:JPH524175 JZD524172:JZD524175 KIZ524172:KIZ524175 KSV524172:KSV524175 LCR524172:LCR524175 LMN524172:LMN524175 LWJ524172:LWJ524175 MGF524172:MGF524175 MQB524172:MQB524175 MZX524172:MZX524175 NJT524172:NJT524175 NTP524172:NTP524175 ODL524172:ODL524175 ONH524172:ONH524175 OXD524172:OXD524175 PGZ524172:PGZ524175 PQV524172:PQV524175 QAR524172:QAR524175 QKN524172:QKN524175 QUJ524172:QUJ524175 REF524172:REF524175 ROB524172:ROB524175 RXX524172:RXX524175 SHT524172:SHT524175 SRP524172:SRP524175 TBL524172:TBL524175 TLH524172:TLH524175 TVD524172:TVD524175 UEZ524172:UEZ524175 UOV524172:UOV524175 UYR524172:UYR524175 VIN524172:VIN524175 VSJ524172:VSJ524175 WCF524172:WCF524175 WMB524172:WMB524175 WVX524172:WVX524175 AC589708:AC589711 JL589708:JL589711 TH589708:TH589711 ADD589708:ADD589711 AMZ589708:AMZ589711 AWV589708:AWV589711 BGR589708:BGR589711 BQN589708:BQN589711 CAJ589708:CAJ589711 CKF589708:CKF589711 CUB589708:CUB589711 DDX589708:DDX589711 DNT589708:DNT589711 DXP589708:DXP589711 EHL589708:EHL589711 ERH589708:ERH589711 FBD589708:FBD589711 FKZ589708:FKZ589711 FUV589708:FUV589711 GER589708:GER589711 GON589708:GON589711 GYJ589708:GYJ589711 HIF589708:HIF589711 HSB589708:HSB589711 IBX589708:IBX589711 ILT589708:ILT589711 IVP589708:IVP589711 JFL589708:JFL589711 JPH589708:JPH589711 JZD589708:JZD589711 KIZ589708:KIZ589711 KSV589708:KSV589711 LCR589708:LCR589711 LMN589708:LMN589711 LWJ589708:LWJ589711 MGF589708:MGF589711 MQB589708:MQB589711 MZX589708:MZX589711 NJT589708:NJT589711 NTP589708:NTP589711 ODL589708:ODL589711 ONH589708:ONH589711 OXD589708:OXD589711 PGZ589708:PGZ589711 PQV589708:PQV589711 QAR589708:QAR589711 QKN589708:QKN589711 QUJ589708:QUJ589711 REF589708:REF589711 ROB589708:ROB589711 RXX589708:RXX589711 SHT589708:SHT589711 SRP589708:SRP589711 TBL589708:TBL589711 TLH589708:TLH589711 TVD589708:TVD589711 UEZ589708:UEZ589711 UOV589708:UOV589711 UYR589708:UYR589711 VIN589708:VIN589711 VSJ589708:VSJ589711 WCF589708:WCF589711 WMB589708:WMB589711 WVX589708:WVX589711 AC655244:AC655247 JL655244:JL655247 TH655244:TH655247 ADD655244:ADD655247 AMZ655244:AMZ655247 AWV655244:AWV655247 BGR655244:BGR655247 BQN655244:BQN655247 CAJ655244:CAJ655247 CKF655244:CKF655247 CUB655244:CUB655247 DDX655244:DDX655247 DNT655244:DNT655247 DXP655244:DXP655247 EHL655244:EHL655247 ERH655244:ERH655247 FBD655244:FBD655247 FKZ655244:FKZ655247 FUV655244:FUV655247 GER655244:GER655247 GON655244:GON655247 GYJ655244:GYJ655247 HIF655244:HIF655247 HSB655244:HSB655247 IBX655244:IBX655247 ILT655244:ILT655247 IVP655244:IVP655247 JFL655244:JFL655247 JPH655244:JPH655247 JZD655244:JZD655247 KIZ655244:KIZ655247 KSV655244:KSV655247 LCR655244:LCR655247 LMN655244:LMN655247 LWJ655244:LWJ655247 MGF655244:MGF655247 MQB655244:MQB655247 MZX655244:MZX655247 NJT655244:NJT655247 NTP655244:NTP655247 ODL655244:ODL655247 ONH655244:ONH655247 OXD655244:OXD655247 PGZ655244:PGZ655247 PQV655244:PQV655247 QAR655244:QAR655247 QKN655244:QKN655247 QUJ655244:QUJ655247 REF655244:REF655247 ROB655244:ROB655247 RXX655244:RXX655247 SHT655244:SHT655247 SRP655244:SRP655247 TBL655244:TBL655247 TLH655244:TLH655247 TVD655244:TVD655247 UEZ655244:UEZ655247 UOV655244:UOV655247 UYR655244:UYR655247 VIN655244:VIN655247 VSJ655244:VSJ655247 WCF655244:WCF655247 WMB655244:WMB655247 WVX655244:WVX655247 AC720780:AC720783 JL720780:JL720783 TH720780:TH720783 ADD720780:ADD720783 AMZ720780:AMZ720783 AWV720780:AWV720783 BGR720780:BGR720783 BQN720780:BQN720783 CAJ720780:CAJ720783 CKF720780:CKF720783 CUB720780:CUB720783 DDX720780:DDX720783 DNT720780:DNT720783 DXP720780:DXP720783 EHL720780:EHL720783 ERH720780:ERH720783 FBD720780:FBD720783 FKZ720780:FKZ720783 FUV720780:FUV720783 GER720780:GER720783 GON720780:GON720783 GYJ720780:GYJ720783 HIF720780:HIF720783 HSB720780:HSB720783 IBX720780:IBX720783 ILT720780:ILT720783 IVP720780:IVP720783 JFL720780:JFL720783 JPH720780:JPH720783 JZD720780:JZD720783 KIZ720780:KIZ720783 KSV720780:KSV720783 LCR720780:LCR720783 LMN720780:LMN720783 LWJ720780:LWJ720783 MGF720780:MGF720783 MQB720780:MQB720783 MZX720780:MZX720783 NJT720780:NJT720783 NTP720780:NTP720783 ODL720780:ODL720783 ONH720780:ONH720783 OXD720780:OXD720783 PGZ720780:PGZ720783 PQV720780:PQV720783 QAR720780:QAR720783 QKN720780:QKN720783 QUJ720780:QUJ720783 REF720780:REF720783 ROB720780:ROB720783 RXX720780:RXX720783 SHT720780:SHT720783 SRP720780:SRP720783 TBL720780:TBL720783 TLH720780:TLH720783 TVD720780:TVD720783 UEZ720780:UEZ720783 UOV720780:UOV720783 UYR720780:UYR720783 VIN720780:VIN720783 VSJ720780:VSJ720783 WCF720780:WCF720783 WMB720780:WMB720783 WVX720780:WVX720783 AC786316:AC786319 JL786316:JL786319 TH786316:TH786319 ADD786316:ADD786319 AMZ786316:AMZ786319 AWV786316:AWV786319 BGR786316:BGR786319 BQN786316:BQN786319 CAJ786316:CAJ786319 CKF786316:CKF786319 CUB786316:CUB786319 DDX786316:DDX786319 DNT786316:DNT786319 DXP786316:DXP786319 EHL786316:EHL786319 ERH786316:ERH786319 FBD786316:FBD786319 FKZ786316:FKZ786319 FUV786316:FUV786319 GER786316:GER786319 GON786316:GON786319 GYJ786316:GYJ786319 HIF786316:HIF786319 HSB786316:HSB786319 IBX786316:IBX786319 ILT786316:ILT786319 IVP786316:IVP786319 JFL786316:JFL786319 JPH786316:JPH786319 JZD786316:JZD786319 KIZ786316:KIZ786319 KSV786316:KSV786319 LCR786316:LCR786319 LMN786316:LMN786319 LWJ786316:LWJ786319 MGF786316:MGF786319 MQB786316:MQB786319 MZX786316:MZX786319 NJT786316:NJT786319 NTP786316:NTP786319 ODL786316:ODL786319 ONH786316:ONH786319 OXD786316:OXD786319 PGZ786316:PGZ786319 PQV786316:PQV786319 QAR786316:QAR786319 QKN786316:QKN786319 QUJ786316:QUJ786319 REF786316:REF786319 ROB786316:ROB786319 RXX786316:RXX786319 SHT786316:SHT786319 SRP786316:SRP786319 TBL786316:TBL786319 TLH786316:TLH786319 TVD786316:TVD786319 UEZ786316:UEZ786319 UOV786316:UOV786319 UYR786316:UYR786319 VIN786316:VIN786319 VSJ786316:VSJ786319 WCF786316:WCF786319 WMB786316:WMB786319 WVX786316:WVX786319 AC851852:AC851855 JL851852:JL851855 TH851852:TH851855 ADD851852:ADD851855 AMZ851852:AMZ851855 AWV851852:AWV851855 BGR851852:BGR851855 BQN851852:BQN851855 CAJ851852:CAJ851855 CKF851852:CKF851855 CUB851852:CUB851855 DDX851852:DDX851855 DNT851852:DNT851855 DXP851852:DXP851855 EHL851852:EHL851855 ERH851852:ERH851855 FBD851852:FBD851855 FKZ851852:FKZ851855 FUV851852:FUV851855 GER851852:GER851855 GON851852:GON851855 GYJ851852:GYJ851855 HIF851852:HIF851855 HSB851852:HSB851855 IBX851852:IBX851855 ILT851852:ILT851855 IVP851852:IVP851855 JFL851852:JFL851855 JPH851852:JPH851855 JZD851852:JZD851855 KIZ851852:KIZ851855 KSV851852:KSV851855 LCR851852:LCR851855 LMN851852:LMN851855 LWJ851852:LWJ851855 MGF851852:MGF851855 MQB851852:MQB851855 MZX851852:MZX851855 NJT851852:NJT851855 NTP851852:NTP851855 ODL851852:ODL851855 ONH851852:ONH851855 OXD851852:OXD851855 PGZ851852:PGZ851855 PQV851852:PQV851855 QAR851852:QAR851855 QKN851852:QKN851855 QUJ851852:QUJ851855 REF851852:REF851855 ROB851852:ROB851855 RXX851852:RXX851855 SHT851852:SHT851855 SRP851852:SRP851855 TBL851852:TBL851855 TLH851852:TLH851855 TVD851852:TVD851855 UEZ851852:UEZ851855 UOV851852:UOV851855 UYR851852:UYR851855 VIN851852:VIN851855 VSJ851852:VSJ851855 WCF851852:WCF851855 WMB851852:WMB851855 WVX851852:WVX851855 AC917388:AC917391 JL917388:JL917391 TH917388:TH917391 ADD917388:ADD917391 AMZ917388:AMZ917391 AWV917388:AWV917391 BGR917388:BGR917391 BQN917388:BQN917391 CAJ917388:CAJ917391 CKF917388:CKF917391 CUB917388:CUB917391 DDX917388:DDX917391 DNT917388:DNT917391 DXP917388:DXP917391 EHL917388:EHL917391 ERH917388:ERH917391 FBD917388:FBD917391 FKZ917388:FKZ917391 FUV917388:FUV917391 GER917388:GER917391 GON917388:GON917391 GYJ917388:GYJ917391 HIF917388:HIF917391 HSB917388:HSB917391 IBX917388:IBX917391 ILT917388:ILT917391 IVP917388:IVP917391 JFL917388:JFL917391 JPH917388:JPH917391 JZD917388:JZD917391 KIZ917388:KIZ917391 KSV917388:KSV917391 LCR917388:LCR917391 LMN917388:LMN917391 LWJ917388:LWJ917391 MGF917388:MGF917391 MQB917388:MQB917391 MZX917388:MZX917391 NJT917388:NJT917391 NTP917388:NTP917391 ODL917388:ODL917391 ONH917388:ONH917391 OXD917388:OXD917391 PGZ917388:PGZ917391 PQV917388:PQV917391 QAR917388:QAR917391 QKN917388:QKN917391 QUJ917388:QUJ917391 REF917388:REF917391 ROB917388:ROB917391 RXX917388:RXX917391 SHT917388:SHT917391 SRP917388:SRP917391 TBL917388:TBL917391 TLH917388:TLH917391 TVD917388:TVD917391 UEZ917388:UEZ917391 UOV917388:UOV917391 UYR917388:UYR917391 VIN917388:VIN917391 VSJ917388:VSJ917391 WCF917388:WCF917391 WMB917388:WMB917391 WVX917388:WVX917391 AC982924:AC982927 JL982924:JL982927 TH982924:TH982927 ADD982924:ADD982927 AMZ982924:AMZ982927 AWV982924:AWV982927 BGR982924:BGR982927 BQN982924:BQN982927 CAJ982924:CAJ982927 CKF982924:CKF982927 CUB982924:CUB982927 DDX982924:DDX982927 DNT982924:DNT982927 DXP982924:DXP982927 EHL982924:EHL982927 ERH982924:ERH982927 FBD982924:FBD982927 FKZ982924:FKZ982927 FUV982924:FUV982927 GER982924:GER982927 GON982924:GON982927 GYJ982924:GYJ982927 HIF982924:HIF982927 HSB982924:HSB982927 IBX982924:IBX982927 ILT982924:ILT982927 IVP982924:IVP982927 JFL982924:JFL982927 JPH982924:JPH982927 JZD982924:JZD982927 KIZ982924:KIZ982927 KSV982924:KSV982927 LCR982924:LCR982927 LMN982924:LMN982927 LWJ982924:LWJ982927 MGF982924:MGF982927 MQB982924:MQB982927 MZX982924:MZX982927 NJT982924:NJT982927 NTP982924:NTP982927 ODL982924:ODL982927 ONH982924:ONH982927 OXD982924:OXD982927 PGZ982924:PGZ982927 PQV982924:PQV982927 QAR982924:QAR982927 QKN982924:QKN982927 QUJ982924:QUJ982927 REF982924:REF982927 ROB982924:ROB982927 RXX982924:RXX982927 SHT982924:SHT982927 SRP982924:SRP982927 TBL982924:TBL982927 TLH982924:TLH982927 TVD982924:TVD982927 UEZ982924:UEZ982927 UOV982924:UOV982927 UYR982924:UYR982927 VIN982924:VIN982927 VSJ982924:VSJ982927 WCF982924:WCF982927 WMB982924:WMB982927 WVX982924:WVX982927 H65432:H65441 JE65432:JE65441 TA65432:TA65441 ACW65432:ACW65441 AMS65432:AMS65441 AWO65432:AWO65441 BGK65432:BGK65441 BQG65432:BQG65441 CAC65432:CAC65441 CJY65432:CJY65441 CTU65432:CTU65441 DDQ65432:DDQ65441 DNM65432:DNM65441 DXI65432:DXI65441 EHE65432:EHE65441 ERA65432:ERA65441 FAW65432:FAW65441 FKS65432:FKS65441 FUO65432:FUO65441 GEK65432:GEK65441 GOG65432:GOG65441 GYC65432:GYC65441 HHY65432:HHY65441 HRU65432:HRU65441 IBQ65432:IBQ65441 ILM65432:ILM65441 IVI65432:IVI65441 JFE65432:JFE65441 JPA65432:JPA65441 JYW65432:JYW65441 KIS65432:KIS65441 KSO65432:KSO65441 LCK65432:LCK65441 LMG65432:LMG65441 LWC65432:LWC65441 MFY65432:MFY65441 MPU65432:MPU65441 MZQ65432:MZQ65441 NJM65432:NJM65441 NTI65432:NTI65441 ODE65432:ODE65441 ONA65432:ONA65441 OWW65432:OWW65441 PGS65432:PGS65441 PQO65432:PQO65441 QAK65432:QAK65441 QKG65432:QKG65441 QUC65432:QUC65441 RDY65432:RDY65441 RNU65432:RNU65441 RXQ65432:RXQ65441 SHM65432:SHM65441 SRI65432:SRI65441 TBE65432:TBE65441 TLA65432:TLA65441 TUW65432:TUW65441 UES65432:UES65441 UOO65432:UOO65441 UYK65432:UYK65441 VIG65432:VIG65441 VSC65432:VSC65441 WBY65432:WBY65441 WLU65432:WLU65441 WVQ65432:WVQ65441 H130968:H130977 JE130968:JE130977 TA130968:TA130977 ACW130968:ACW130977 AMS130968:AMS130977 AWO130968:AWO130977 BGK130968:BGK130977 BQG130968:BQG130977 CAC130968:CAC130977 CJY130968:CJY130977 CTU130968:CTU130977 DDQ130968:DDQ130977 DNM130968:DNM130977 DXI130968:DXI130977 EHE130968:EHE130977 ERA130968:ERA130977 FAW130968:FAW130977 FKS130968:FKS130977 FUO130968:FUO130977 GEK130968:GEK130977 GOG130968:GOG130977 GYC130968:GYC130977 HHY130968:HHY130977 HRU130968:HRU130977 IBQ130968:IBQ130977 ILM130968:ILM130977 IVI130968:IVI130977 JFE130968:JFE130977 JPA130968:JPA130977 JYW130968:JYW130977 KIS130968:KIS130977 KSO130968:KSO130977 LCK130968:LCK130977 LMG130968:LMG130977 LWC130968:LWC130977 MFY130968:MFY130977 MPU130968:MPU130977 MZQ130968:MZQ130977 NJM130968:NJM130977 NTI130968:NTI130977 ODE130968:ODE130977 ONA130968:ONA130977 OWW130968:OWW130977 PGS130968:PGS130977 PQO130968:PQO130977 QAK130968:QAK130977 QKG130968:QKG130977 QUC130968:QUC130977 RDY130968:RDY130977 RNU130968:RNU130977 RXQ130968:RXQ130977 SHM130968:SHM130977 SRI130968:SRI130977 TBE130968:TBE130977 TLA130968:TLA130977 TUW130968:TUW130977 UES130968:UES130977 UOO130968:UOO130977 UYK130968:UYK130977 VIG130968:VIG130977 VSC130968:VSC130977 WBY130968:WBY130977 WLU130968:WLU130977 WVQ130968:WVQ130977 H196504:H196513 JE196504:JE196513 TA196504:TA196513 ACW196504:ACW196513 AMS196504:AMS196513 AWO196504:AWO196513 BGK196504:BGK196513 BQG196504:BQG196513 CAC196504:CAC196513 CJY196504:CJY196513 CTU196504:CTU196513 DDQ196504:DDQ196513 DNM196504:DNM196513 DXI196504:DXI196513 EHE196504:EHE196513 ERA196504:ERA196513 FAW196504:FAW196513 FKS196504:FKS196513 FUO196504:FUO196513 GEK196504:GEK196513 GOG196504:GOG196513 GYC196504:GYC196513 HHY196504:HHY196513 HRU196504:HRU196513 IBQ196504:IBQ196513 ILM196504:ILM196513 IVI196504:IVI196513 JFE196504:JFE196513 JPA196504:JPA196513 JYW196504:JYW196513 KIS196504:KIS196513 KSO196504:KSO196513 LCK196504:LCK196513 LMG196504:LMG196513 LWC196504:LWC196513 MFY196504:MFY196513 MPU196504:MPU196513 MZQ196504:MZQ196513 NJM196504:NJM196513 NTI196504:NTI196513 ODE196504:ODE196513 ONA196504:ONA196513 OWW196504:OWW196513 PGS196504:PGS196513 PQO196504:PQO196513 QAK196504:QAK196513 QKG196504:QKG196513 QUC196504:QUC196513 RDY196504:RDY196513 RNU196504:RNU196513 RXQ196504:RXQ196513 SHM196504:SHM196513 SRI196504:SRI196513 TBE196504:TBE196513 TLA196504:TLA196513 TUW196504:TUW196513 UES196504:UES196513 UOO196504:UOO196513 UYK196504:UYK196513 VIG196504:VIG196513 VSC196504:VSC196513 WBY196504:WBY196513 WLU196504:WLU196513 WVQ196504:WVQ196513 H262040:H262049 JE262040:JE262049 TA262040:TA262049 ACW262040:ACW262049 AMS262040:AMS262049 AWO262040:AWO262049 BGK262040:BGK262049 BQG262040:BQG262049 CAC262040:CAC262049 CJY262040:CJY262049 CTU262040:CTU262049 DDQ262040:DDQ262049 DNM262040:DNM262049 DXI262040:DXI262049 EHE262040:EHE262049 ERA262040:ERA262049 FAW262040:FAW262049 FKS262040:FKS262049 FUO262040:FUO262049 GEK262040:GEK262049 GOG262040:GOG262049 GYC262040:GYC262049 HHY262040:HHY262049 HRU262040:HRU262049 IBQ262040:IBQ262049 ILM262040:ILM262049 IVI262040:IVI262049 JFE262040:JFE262049 JPA262040:JPA262049 JYW262040:JYW262049 KIS262040:KIS262049 KSO262040:KSO262049 LCK262040:LCK262049 LMG262040:LMG262049 LWC262040:LWC262049 MFY262040:MFY262049 MPU262040:MPU262049 MZQ262040:MZQ262049 NJM262040:NJM262049 NTI262040:NTI262049 ODE262040:ODE262049 ONA262040:ONA262049 OWW262040:OWW262049 PGS262040:PGS262049 PQO262040:PQO262049 QAK262040:QAK262049 QKG262040:QKG262049 QUC262040:QUC262049 RDY262040:RDY262049 RNU262040:RNU262049 RXQ262040:RXQ262049 SHM262040:SHM262049 SRI262040:SRI262049 TBE262040:TBE262049 TLA262040:TLA262049 TUW262040:TUW262049 UES262040:UES262049 UOO262040:UOO262049 UYK262040:UYK262049 VIG262040:VIG262049 VSC262040:VSC262049 WBY262040:WBY262049 WLU262040:WLU262049 WVQ262040:WVQ262049 H327576:H327585 JE327576:JE327585 TA327576:TA327585 ACW327576:ACW327585 AMS327576:AMS327585 AWO327576:AWO327585 BGK327576:BGK327585 BQG327576:BQG327585 CAC327576:CAC327585 CJY327576:CJY327585 CTU327576:CTU327585 DDQ327576:DDQ327585 DNM327576:DNM327585 DXI327576:DXI327585 EHE327576:EHE327585 ERA327576:ERA327585 FAW327576:FAW327585 FKS327576:FKS327585 FUO327576:FUO327585 GEK327576:GEK327585 GOG327576:GOG327585 GYC327576:GYC327585 HHY327576:HHY327585 HRU327576:HRU327585 IBQ327576:IBQ327585 ILM327576:ILM327585 IVI327576:IVI327585 JFE327576:JFE327585 JPA327576:JPA327585 JYW327576:JYW327585 KIS327576:KIS327585 KSO327576:KSO327585 LCK327576:LCK327585 LMG327576:LMG327585 LWC327576:LWC327585 MFY327576:MFY327585 MPU327576:MPU327585 MZQ327576:MZQ327585 NJM327576:NJM327585 NTI327576:NTI327585 ODE327576:ODE327585 ONA327576:ONA327585 OWW327576:OWW327585 PGS327576:PGS327585 PQO327576:PQO327585 QAK327576:QAK327585 QKG327576:QKG327585 QUC327576:QUC327585 RDY327576:RDY327585 RNU327576:RNU327585 RXQ327576:RXQ327585 SHM327576:SHM327585 SRI327576:SRI327585 TBE327576:TBE327585 TLA327576:TLA327585 TUW327576:TUW327585 UES327576:UES327585 UOO327576:UOO327585 UYK327576:UYK327585 VIG327576:VIG327585 VSC327576:VSC327585 WBY327576:WBY327585 WLU327576:WLU327585 WVQ327576:WVQ327585 H393112:H393121 JE393112:JE393121 TA393112:TA393121 ACW393112:ACW393121 AMS393112:AMS393121 AWO393112:AWO393121 BGK393112:BGK393121 BQG393112:BQG393121 CAC393112:CAC393121 CJY393112:CJY393121 CTU393112:CTU393121 DDQ393112:DDQ393121 DNM393112:DNM393121 DXI393112:DXI393121 EHE393112:EHE393121 ERA393112:ERA393121 FAW393112:FAW393121 FKS393112:FKS393121 FUO393112:FUO393121 GEK393112:GEK393121 GOG393112:GOG393121 GYC393112:GYC393121 HHY393112:HHY393121 HRU393112:HRU393121 IBQ393112:IBQ393121 ILM393112:ILM393121 IVI393112:IVI393121 JFE393112:JFE393121 JPA393112:JPA393121 JYW393112:JYW393121 KIS393112:KIS393121 KSO393112:KSO393121 LCK393112:LCK393121 LMG393112:LMG393121 LWC393112:LWC393121 MFY393112:MFY393121 MPU393112:MPU393121 MZQ393112:MZQ393121 NJM393112:NJM393121 NTI393112:NTI393121 ODE393112:ODE393121 ONA393112:ONA393121 OWW393112:OWW393121 PGS393112:PGS393121 PQO393112:PQO393121 QAK393112:QAK393121 QKG393112:QKG393121 QUC393112:QUC393121 RDY393112:RDY393121 RNU393112:RNU393121 RXQ393112:RXQ393121 SHM393112:SHM393121 SRI393112:SRI393121 TBE393112:TBE393121 TLA393112:TLA393121 TUW393112:TUW393121 UES393112:UES393121 UOO393112:UOO393121 UYK393112:UYK393121 VIG393112:VIG393121 VSC393112:VSC393121 WBY393112:WBY393121 WLU393112:WLU393121 WVQ393112:WVQ393121 H458648:H458657 JE458648:JE458657 TA458648:TA458657 ACW458648:ACW458657 AMS458648:AMS458657 AWO458648:AWO458657 BGK458648:BGK458657 BQG458648:BQG458657 CAC458648:CAC458657 CJY458648:CJY458657 CTU458648:CTU458657 DDQ458648:DDQ458657 DNM458648:DNM458657 DXI458648:DXI458657 EHE458648:EHE458657 ERA458648:ERA458657 FAW458648:FAW458657 FKS458648:FKS458657 FUO458648:FUO458657 GEK458648:GEK458657 GOG458648:GOG458657 GYC458648:GYC458657 HHY458648:HHY458657 HRU458648:HRU458657 IBQ458648:IBQ458657 ILM458648:ILM458657 IVI458648:IVI458657 JFE458648:JFE458657 JPA458648:JPA458657 JYW458648:JYW458657 KIS458648:KIS458657 KSO458648:KSO458657 LCK458648:LCK458657 LMG458648:LMG458657 LWC458648:LWC458657 MFY458648:MFY458657 MPU458648:MPU458657 MZQ458648:MZQ458657 NJM458648:NJM458657 NTI458648:NTI458657 ODE458648:ODE458657 ONA458648:ONA458657 OWW458648:OWW458657 PGS458648:PGS458657 PQO458648:PQO458657 QAK458648:QAK458657 QKG458648:QKG458657 QUC458648:QUC458657 RDY458648:RDY458657 RNU458648:RNU458657 RXQ458648:RXQ458657 SHM458648:SHM458657 SRI458648:SRI458657 TBE458648:TBE458657 TLA458648:TLA458657 TUW458648:TUW458657 UES458648:UES458657 UOO458648:UOO458657 UYK458648:UYK458657 VIG458648:VIG458657 VSC458648:VSC458657 WBY458648:WBY458657 WLU458648:WLU458657 WVQ458648:WVQ458657 H524184:H524193 JE524184:JE524193 TA524184:TA524193 ACW524184:ACW524193 AMS524184:AMS524193 AWO524184:AWO524193 BGK524184:BGK524193 BQG524184:BQG524193 CAC524184:CAC524193 CJY524184:CJY524193 CTU524184:CTU524193 DDQ524184:DDQ524193 DNM524184:DNM524193 DXI524184:DXI524193 EHE524184:EHE524193 ERA524184:ERA524193 FAW524184:FAW524193 FKS524184:FKS524193 FUO524184:FUO524193 GEK524184:GEK524193 GOG524184:GOG524193 GYC524184:GYC524193 HHY524184:HHY524193 HRU524184:HRU524193 IBQ524184:IBQ524193 ILM524184:ILM524193 IVI524184:IVI524193 JFE524184:JFE524193 JPA524184:JPA524193 JYW524184:JYW524193 KIS524184:KIS524193 KSO524184:KSO524193 LCK524184:LCK524193 LMG524184:LMG524193 LWC524184:LWC524193 MFY524184:MFY524193 MPU524184:MPU524193 MZQ524184:MZQ524193 NJM524184:NJM524193 NTI524184:NTI524193 ODE524184:ODE524193 ONA524184:ONA524193 OWW524184:OWW524193 PGS524184:PGS524193 PQO524184:PQO524193 QAK524184:QAK524193 QKG524184:QKG524193 QUC524184:QUC524193 RDY524184:RDY524193 RNU524184:RNU524193 RXQ524184:RXQ524193 SHM524184:SHM524193 SRI524184:SRI524193 TBE524184:TBE524193 TLA524184:TLA524193 TUW524184:TUW524193 UES524184:UES524193 UOO524184:UOO524193 UYK524184:UYK524193 VIG524184:VIG524193 VSC524184:VSC524193 WBY524184:WBY524193 WLU524184:WLU524193 WVQ524184:WVQ524193 H589720:H589729 JE589720:JE589729 TA589720:TA589729 ACW589720:ACW589729 AMS589720:AMS589729 AWO589720:AWO589729 BGK589720:BGK589729 BQG589720:BQG589729 CAC589720:CAC589729 CJY589720:CJY589729 CTU589720:CTU589729 DDQ589720:DDQ589729 DNM589720:DNM589729 DXI589720:DXI589729 EHE589720:EHE589729 ERA589720:ERA589729 FAW589720:FAW589729 FKS589720:FKS589729 FUO589720:FUO589729 GEK589720:GEK589729 GOG589720:GOG589729 GYC589720:GYC589729 HHY589720:HHY589729 HRU589720:HRU589729 IBQ589720:IBQ589729 ILM589720:ILM589729 IVI589720:IVI589729 JFE589720:JFE589729 JPA589720:JPA589729 JYW589720:JYW589729 KIS589720:KIS589729 KSO589720:KSO589729 LCK589720:LCK589729 LMG589720:LMG589729 LWC589720:LWC589729 MFY589720:MFY589729 MPU589720:MPU589729 MZQ589720:MZQ589729 NJM589720:NJM589729 NTI589720:NTI589729 ODE589720:ODE589729 ONA589720:ONA589729 OWW589720:OWW589729 PGS589720:PGS589729 PQO589720:PQO589729 QAK589720:QAK589729 QKG589720:QKG589729 QUC589720:QUC589729 RDY589720:RDY589729 RNU589720:RNU589729 RXQ589720:RXQ589729 SHM589720:SHM589729 SRI589720:SRI589729 TBE589720:TBE589729 TLA589720:TLA589729 TUW589720:TUW589729 UES589720:UES589729 UOO589720:UOO589729 UYK589720:UYK589729 VIG589720:VIG589729 VSC589720:VSC589729 WBY589720:WBY589729 WLU589720:WLU589729 WVQ589720:WVQ589729 H655256:H655265 JE655256:JE655265 TA655256:TA655265 ACW655256:ACW655265 AMS655256:AMS655265 AWO655256:AWO655265 BGK655256:BGK655265 BQG655256:BQG655265 CAC655256:CAC655265 CJY655256:CJY655265 CTU655256:CTU655265 DDQ655256:DDQ655265 DNM655256:DNM655265 DXI655256:DXI655265 EHE655256:EHE655265 ERA655256:ERA655265 FAW655256:FAW655265 FKS655256:FKS655265 FUO655256:FUO655265 GEK655256:GEK655265 GOG655256:GOG655265 GYC655256:GYC655265 HHY655256:HHY655265 HRU655256:HRU655265 IBQ655256:IBQ655265 ILM655256:ILM655265 IVI655256:IVI655265 JFE655256:JFE655265 JPA655256:JPA655265 JYW655256:JYW655265 KIS655256:KIS655265 KSO655256:KSO655265 LCK655256:LCK655265 LMG655256:LMG655265 LWC655256:LWC655265 MFY655256:MFY655265 MPU655256:MPU655265 MZQ655256:MZQ655265 NJM655256:NJM655265 NTI655256:NTI655265 ODE655256:ODE655265 ONA655256:ONA655265 OWW655256:OWW655265 PGS655256:PGS655265 PQO655256:PQO655265 QAK655256:QAK655265 QKG655256:QKG655265 QUC655256:QUC655265 RDY655256:RDY655265 RNU655256:RNU655265 RXQ655256:RXQ655265 SHM655256:SHM655265 SRI655256:SRI655265 TBE655256:TBE655265 TLA655256:TLA655265 TUW655256:TUW655265 UES655256:UES655265 UOO655256:UOO655265 UYK655256:UYK655265 VIG655256:VIG655265 VSC655256:VSC655265 WBY655256:WBY655265 WLU655256:WLU655265 WVQ655256:WVQ655265 H720792:H720801 JE720792:JE720801 TA720792:TA720801 ACW720792:ACW720801 AMS720792:AMS720801 AWO720792:AWO720801 BGK720792:BGK720801 BQG720792:BQG720801 CAC720792:CAC720801 CJY720792:CJY720801 CTU720792:CTU720801 DDQ720792:DDQ720801 DNM720792:DNM720801 DXI720792:DXI720801 EHE720792:EHE720801 ERA720792:ERA720801 FAW720792:FAW720801 FKS720792:FKS720801 FUO720792:FUO720801 GEK720792:GEK720801 GOG720792:GOG720801 GYC720792:GYC720801 HHY720792:HHY720801 HRU720792:HRU720801 IBQ720792:IBQ720801 ILM720792:ILM720801 IVI720792:IVI720801 JFE720792:JFE720801 JPA720792:JPA720801 JYW720792:JYW720801 KIS720792:KIS720801 KSO720792:KSO720801 LCK720792:LCK720801 LMG720792:LMG720801 LWC720792:LWC720801 MFY720792:MFY720801 MPU720792:MPU720801 MZQ720792:MZQ720801 NJM720792:NJM720801 NTI720792:NTI720801 ODE720792:ODE720801 ONA720792:ONA720801 OWW720792:OWW720801 PGS720792:PGS720801 PQO720792:PQO720801 QAK720792:QAK720801 QKG720792:QKG720801 QUC720792:QUC720801 RDY720792:RDY720801 RNU720792:RNU720801 RXQ720792:RXQ720801 SHM720792:SHM720801 SRI720792:SRI720801 TBE720792:TBE720801 TLA720792:TLA720801 TUW720792:TUW720801 UES720792:UES720801 UOO720792:UOO720801 UYK720792:UYK720801 VIG720792:VIG720801 VSC720792:VSC720801 WBY720792:WBY720801 WLU720792:WLU720801 WVQ720792:WVQ720801 H786328:H786337 JE786328:JE786337 TA786328:TA786337 ACW786328:ACW786337 AMS786328:AMS786337 AWO786328:AWO786337 BGK786328:BGK786337 BQG786328:BQG786337 CAC786328:CAC786337 CJY786328:CJY786337 CTU786328:CTU786337 DDQ786328:DDQ786337 DNM786328:DNM786337 DXI786328:DXI786337 EHE786328:EHE786337 ERA786328:ERA786337 FAW786328:FAW786337 FKS786328:FKS786337 FUO786328:FUO786337 GEK786328:GEK786337 GOG786328:GOG786337 GYC786328:GYC786337 HHY786328:HHY786337 HRU786328:HRU786337 IBQ786328:IBQ786337 ILM786328:ILM786337 IVI786328:IVI786337 JFE786328:JFE786337 JPA786328:JPA786337 JYW786328:JYW786337 KIS786328:KIS786337 KSO786328:KSO786337 LCK786328:LCK786337 LMG786328:LMG786337 LWC786328:LWC786337 MFY786328:MFY786337 MPU786328:MPU786337 MZQ786328:MZQ786337 NJM786328:NJM786337 NTI786328:NTI786337 ODE786328:ODE786337 ONA786328:ONA786337 OWW786328:OWW786337 PGS786328:PGS786337 PQO786328:PQO786337 QAK786328:QAK786337 QKG786328:QKG786337 QUC786328:QUC786337 RDY786328:RDY786337 RNU786328:RNU786337 RXQ786328:RXQ786337 SHM786328:SHM786337 SRI786328:SRI786337 TBE786328:TBE786337 TLA786328:TLA786337 TUW786328:TUW786337 UES786328:UES786337 UOO786328:UOO786337 UYK786328:UYK786337 VIG786328:VIG786337 VSC786328:VSC786337 WBY786328:WBY786337 WLU786328:WLU786337 WVQ786328:WVQ786337 H851864:H851873 JE851864:JE851873 TA851864:TA851873 ACW851864:ACW851873 AMS851864:AMS851873 AWO851864:AWO851873 BGK851864:BGK851873 BQG851864:BQG851873 CAC851864:CAC851873 CJY851864:CJY851873 CTU851864:CTU851873 DDQ851864:DDQ851873 DNM851864:DNM851873 DXI851864:DXI851873 EHE851864:EHE851873 ERA851864:ERA851873 FAW851864:FAW851873 FKS851864:FKS851873 FUO851864:FUO851873 GEK851864:GEK851873 GOG851864:GOG851873 GYC851864:GYC851873 HHY851864:HHY851873 HRU851864:HRU851873 IBQ851864:IBQ851873 ILM851864:ILM851873 IVI851864:IVI851873 JFE851864:JFE851873 JPA851864:JPA851873 JYW851864:JYW851873 KIS851864:KIS851873 KSO851864:KSO851873 LCK851864:LCK851873 LMG851864:LMG851873 LWC851864:LWC851873 MFY851864:MFY851873 MPU851864:MPU851873 MZQ851864:MZQ851873 NJM851864:NJM851873 NTI851864:NTI851873 ODE851864:ODE851873 ONA851864:ONA851873 OWW851864:OWW851873 PGS851864:PGS851873 PQO851864:PQO851873 QAK851864:QAK851873 QKG851864:QKG851873 QUC851864:QUC851873 RDY851864:RDY851873 RNU851864:RNU851873 RXQ851864:RXQ851873 SHM851864:SHM851873 SRI851864:SRI851873 TBE851864:TBE851873 TLA851864:TLA851873 TUW851864:TUW851873 UES851864:UES851873 UOO851864:UOO851873 UYK851864:UYK851873 VIG851864:VIG851873 VSC851864:VSC851873 WBY851864:WBY851873 WLU851864:WLU851873 WVQ851864:WVQ851873 H917400:H917409 JE917400:JE917409 TA917400:TA917409 ACW917400:ACW917409 AMS917400:AMS917409 AWO917400:AWO917409 BGK917400:BGK917409 BQG917400:BQG917409 CAC917400:CAC917409 CJY917400:CJY917409 CTU917400:CTU917409 DDQ917400:DDQ917409 DNM917400:DNM917409 DXI917400:DXI917409 EHE917400:EHE917409 ERA917400:ERA917409 FAW917400:FAW917409 FKS917400:FKS917409 FUO917400:FUO917409 GEK917400:GEK917409 GOG917400:GOG917409 GYC917400:GYC917409 HHY917400:HHY917409 HRU917400:HRU917409 IBQ917400:IBQ917409 ILM917400:ILM917409 IVI917400:IVI917409 JFE917400:JFE917409 JPA917400:JPA917409 JYW917400:JYW917409 KIS917400:KIS917409 KSO917400:KSO917409 LCK917400:LCK917409 LMG917400:LMG917409 LWC917400:LWC917409 MFY917400:MFY917409 MPU917400:MPU917409 MZQ917400:MZQ917409 NJM917400:NJM917409 NTI917400:NTI917409 ODE917400:ODE917409 ONA917400:ONA917409 OWW917400:OWW917409 PGS917400:PGS917409 PQO917400:PQO917409 QAK917400:QAK917409 QKG917400:QKG917409 QUC917400:QUC917409 RDY917400:RDY917409 RNU917400:RNU917409 RXQ917400:RXQ917409 SHM917400:SHM917409 SRI917400:SRI917409 TBE917400:TBE917409 TLA917400:TLA917409 TUW917400:TUW917409 UES917400:UES917409 UOO917400:UOO917409 UYK917400:UYK917409 VIG917400:VIG917409 VSC917400:VSC917409 WBY917400:WBY917409 WLU917400:WLU917409 WVQ917400:WVQ917409 H982936:H982945 JE982936:JE982945 TA982936:TA982945 ACW982936:ACW982945 AMS982936:AMS982945 AWO982936:AWO982945 BGK982936:BGK982945 BQG982936:BQG982945 CAC982936:CAC982945 CJY982936:CJY982945 CTU982936:CTU982945 DDQ982936:DDQ982945 DNM982936:DNM982945 DXI982936:DXI982945 EHE982936:EHE982945 ERA982936:ERA982945 FAW982936:FAW982945 FKS982936:FKS982945 FUO982936:FUO982945 GEK982936:GEK982945 GOG982936:GOG982945 GYC982936:GYC982945 HHY982936:HHY982945 HRU982936:HRU982945 IBQ982936:IBQ982945 ILM982936:ILM982945 IVI982936:IVI982945 JFE982936:JFE982945 JPA982936:JPA982945 JYW982936:JYW982945 KIS982936:KIS982945 KSO982936:KSO982945 LCK982936:LCK982945 LMG982936:LMG982945 LWC982936:LWC982945 MFY982936:MFY982945 MPU982936:MPU982945 MZQ982936:MZQ982945 NJM982936:NJM982945 NTI982936:NTI982945 ODE982936:ODE982945 ONA982936:ONA982945 OWW982936:OWW982945 PGS982936:PGS982945 PQO982936:PQO982945 QAK982936:QAK982945 QKG982936:QKG982945 QUC982936:QUC982945 RDY982936:RDY982945 RNU982936:RNU982945 RXQ982936:RXQ982945 SHM982936:SHM982945 SRI982936:SRI982945 TBE982936:TBE982945 TLA982936:TLA982945 TUW982936:TUW982945 UES982936:UES982945 UOO982936:UOO982945 UYK982936:UYK982945 VIG982936:VIG982945 VSC982936:VSC982945 WBY982936:WBY982945 WLU982936:WLU982945 WVQ982936:WVQ982945 F65432:F65441 JC65432:JC65441 SY65432:SY65441 ACU65432:ACU65441 AMQ65432:AMQ65441 AWM65432:AWM65441 BGI65432:BGI65441 BQE65432:BQE65441 CAA65432:CAA65441 CJW65432:CJW65441 CTS65432:CTS65441 DDO65432:DDO65441 DNK65432:DNK65441 DXG65432:DXG65441 EHC65432:EHC65441 EQY65432:EQY65441 FAU65432:FAU65441 FKQ65432:FKQ65441 FUM65432:FUM65441 GEI65432:GEI65441 GOE65432:GOE65441 GYA65432:GYA65441 HHW65432:HHW65441 HRS65432:HRS65441 IBO65432:IBO65441 ILK65432:ILK65441 IVG65432:IVG65441 JFC65432:JFC65441 JOY65432:JOY65441 JYU65432:JYU65441 KIQ65432:KIQ65441 KSM65432:KSM65441 LCI65432:LCI65441 LME65432:LME65441 LWA65432:LWA65441 MFW65432:MFW65441 MPS65432:MPS65441 MZO65432:MZO65441 NJK65432:NJK65441 NTG65432:NTG65441 ODC65432:ODC65441 OMY65432:OMY65441 OWU65432:OWU65441 PGQ65432:PGQ65441 PQM65432:PQM65441 QAI65432:QAI65441 QKE65432:QKE65441 QUA65432:QUA65441 RDW65432:RDW65441 RNS65432:RNS65441 RXO65432:RXO65441 SHK65432:SHK65441 SRG65432:SRG65441 TBC65432:TBC65441 TKY65432:TKY65441 TUU65432:TUU65441 UEQ65432:UEQ65441 UOM65432:UOM65441 UYI65432:UYI65441 VIE65432:VIE65441 VSA65432:VSA65441 WBW65432:WBW65441 WLS65432:WLS65441 WVO65432:WVO65441 F130968:F130977 JC130968:JC130977 SY130968:SY130977 ACU130968:ACU130977 AMQ130968:AMQ130977 AWM130968:AWM130977 BGI130968:BGI130977 BQE130968:BQE130977 CAA130968:CAA130977 CJW130968:CJW130977 CTS130968:CTS130977 DDO130968:DDO130977 DNK130968:DNK130977 DXG130968:DXG130977 EHC130968:EHC130977 EQY130968:EQY130977 FAU130968:FAU130977 FKQ130968:FKQ130977 FUM130968:FUM130977 GEI130968:GEI130977 GOE130968:GOE130977 GYA130968:GYA130977 HHW130968:HHW130977 HRS130968:HRS130977 IBO130968:IBO130977 ILK130968:ILK130977 IVG130968:IVG130977 JFC130968:JFC130977 JOY130968:JOY130977 JYU130968:JYU130977 KIQ130968:KIQ130977 KSM130968:KSM130977 LCI130968:LCI130977 LME130968:LME130977 LWA130968:LWA130977 MFW130968:MFW130977 MPS130968:MPS130977 MZO130968:MZO130977 NJK130968:NJK130977 NTG130968:NTG130977 ODC130968:ODC130977 OMY130968:OMY130977 OWU130968:OWU130977 PGQ130968:PGQ130977 PQM130968:PQM130977 QAI130968:QAI130977 QKE130968:QKE130977 QUA130968:QUA130977 RDW130968:RDW130977 RNS130968:RNS130977 RXO130968:RXO130977 SHK130968:SHK130977 SRG130968:SRG130977 TBC130968:TBC130977 TKY130968:TKY130977 TUU130968:TUU130977 UEQ130968:UEQ130977 UOM130968:UOM130977 UYI130968:UYI130977 VIE130968:VIE130977 VSA130968:VSA130977 WBW130968:WBW130977 WLS130968:WLS130977 WVO130968:WVO130977 F196504:F196513 JC196504:JC196513 SY196504:SY196513 ACU196504:ACU196513 AMQ196504:AMQ196513 AWM196504:AWM196513 BGI196504:BGI196513 BQE196504:BQE196513 CAA196504:CAA196513 CJW196504:CJW196513 CTS196504:CTS196513 DDO196504:DDO196513 DNK196504:DNK196513 DXG196504:DXG196513 EHC196504:EHC196513 EQY196504:EQY196513 FAU196504:FAU196513 FKQ196504:FKQ196513 FUM196504:FUM196513 GEI196504:GEI196513 GOE196504:GOE196513 GYA196504:GYA196513 HHW196504:HHW196513 HRS196504:HRS196513 IBO196504:IBO196513 ILK196504:ILK196513 IVG196504:IVG196513 JFC196504:JFC196513 JOY196504:JOY196513 JYU196504:JYU196513 KIQ196504:KIQ196513 KSM196504:KSM196513 LCI196504:LCI196513 LME196504:LME196513 LWA196504:LWA196513 MFW196504:MFW196513 MPS196504:MPS196513 MZO196504:MZO196513 NJK196504:NJK196513 NTG196504:NTG196513 ODC196504:ODC196513 OMY196504:OMY196513 OWU196504:OWU196513 PGQ196504:PGQ196513 PQM196504:PQM196513 QAI196504:QAI196513 QKE196504:QKE196513 QUA196504:QUA196513 RDW196504:RDW196513 RNS196504:RNS196513 RXO196504:RXO196513 SHK196504:SHK196513 SRG196504:SRG196513 TBC196504:TBC196513 TKY196504:TKY196513 TUU196504:TUU196513 UEQ196504:UEQ196513 UOM196504:UOM196513 UYI196504:UYI196513 VIE196504:VIE196513 VSA196504:VSA196513 WBW196504:WBW196513 WLS196504:WLS196513 WVO196504:WVO196513 F262040:F262049 JC262040:JC262049 SY262040:SY262049 ACU262040:ACU262049 AMQ262040:AMQ262049 AWM262040:AWM262049 BGI262040:BGI262049 BQE262040:BQE262049 CAA262040:CAA262049 CJW262040:CJW262049 CTS262040:CTS262049 DDO262040:DDO262049 DNK262040:DNK262049 DXG262040:DXG262049 EHC262040:EHC262049 EQY262040:EQY262049 FAU262040:FAU262049 FKQ262040:FKQ262049 FUM262040:FUM262049 GEI262040:GEI262049 GOE262040:GOE262049 GYA262040:GYA262049 HHW262040:HHW262049 HRS262040:HRS262049 IBO262040:IBO262049 ILK262040:ILK262049 IVG262040:IVG262049 JFC262040:JFC262049 JOY262040:JOY262049 JYU262040:JYU262049 KIQ262040:KIQ262049 KSM262040:KSM262049 LCI262040:LCI262049 LME262040:LME262049 LWA262040:LWA262049 MFW262040:MFW262049 MPS262040:MPS262049 MZO262040:MZO262049 NJK262040:NJK262049 NTG262040:NTG262049 ODC262040:ODC262049 OMY262040:OMY262049 OWU262040:OWU262049 PGQ262040:PGQ262049 PQM262040:PQM262049 QAI262040:QAI262049 QKE262040:QKE262049 QUA262040:QUA262049 RDW262040:RDW262049 RNS262040:RNS262049 RXO262040:RXO262049 SHK262040:SHK262049 SRG262040:SRG262049 TBC262040:TBC262049 TKY262040:TKY262049 TUU262040:TUU262049 UEQ262040:UEQ262049 UOM262040:UOM262049 UYI262040:UYI262049 VIE262040:VIE262049 VSA262040:VSA262049 WBW262040:WBW262049 WLS262040:WLS262049 WVO262040:WVO262049 F327576:F327585 JC327576:JC327585 SY327576:SY327585 ACU327576:ACU327585 AMQ327576:AMQ327585 AWM327576:AWM327585 BGI327576:BGI327585 BQE327576:BQE327585 CAA327576:CAA327585 CJW327576:CJW327585 CTS327576:CTS327585 DDO327576:DDO327585 DNK327576:DNK327585 DXG327576:DXG327585 EHC327576:EHC327585 EQY327576:EQY327585 FAU327576:FAU327585 FKQ327576:FKQ327585 FUM327576:FUM327585 GEI327576:GEI327585 GOE327576:GOE327585 GYA327576:GYA327585 HHW327576:HHW327585 HRS327576:HRS327585 IBO327576:IBO327585 ILK327576:ILK327585 IVG327576:IVG327585 JFC327576:JFC327585 JOY327576:JOY327585 JYU327576:JYU327585 KIQ327576:KIQ327585 KSM327576:KSM327585 LCI327576:LCI327585 LME327576:LME327585 LWA327576:LWA327585 MFW327576:MFW327585 MPS327576:MPS327585 MZO327576:MZO327585 NJK327576:NJK327585 NTG327576:NTG327585 ODC327576:ODC327585 OMY327576:OMY327585 OWU327576:OWU327585 PGQ327576:PGQ327585 PQM327576:PQM327585 QAI327576:QAI327585 QKE327576:QKE327585 QUA327576:QUA327585 RDW327576:RDW327585 RNS327576:RNS327585 RXO327576:RXO327585 SHK327576:SHK327585 SRG327576:SRG327585 TBC327576:TBC327585 TKY327576:TKY327585 TUU327576:TUU327585 UEQ327576:UEQ327585 UOM327576:UOM327585 UYI327576:UYI327585 VIE327576:VIE327585 VSA327576:VSA327585 WBW327576:WBW327585 WLS327576:WLS327585 WVO327576:WVO327585 F393112:F393121 JC393112:JC393121 SY393112:SY393121 ACU393112:ACU393121 AMQ393112:AMQ393121 AWM393112:AWM393121 BGI393112:BGI393121 BQE393112:BQE393121 CAA393112:CAA393121 CJW393112:CJW393121 CTS393112:CTS393121 DDO393112:DDO393121 DNK393112:DNK393121 DXG393112:DXG393121 EHC393112:EHC393121 EQY393112:EQY393121 FAU393112:FAU393121 FKQ393112:FKQ393121 FUM393112:FUM393121 GEI393112:GEI393121 GOE393112:GOE393121 GYA393112:GYA393121 HHW393112:HHW393121 HRS393112:HRS393121 IBO393112:IBO393121 ILK393112:ILK393121 IVG393112:IVG393121 JFC393112:JFC393121 JOY393112:JOY393121 JYU393112:JYU393121 KIQ393112:KIQ393121 KSM393112:KSM393121 LCI393112:LCI393121 LME393112:LME393121 LWA393112:LWA393121 MFW393112:MFW393121 MPS393112:MPS393121 MZO393112:MZO393121 NJK393112:NJK393121 NTG393112:NTG393121 ODC393112:ODC393121 OMY393112:OMY393121 OWU393112:OWU393121 PGQ393112:PGQ393121 PQM393112:PQM393121 QAI393112:QAI393121 QKE393112:QKE393121 QUA393112:QUA393121 RDW393112:RDW393121 RNS393112:RNS393121 RXO393112:RXO393121 SHK393112:SHK393121 SRG393112:SRG393121 TBC393112:TBC393121 TKY393112:TKY393121 TUU393112:TUU393121 UEQ393112:UEQ393121 UOM393112:UOM393121 UYI393112:UYI393121 VIE393112:VIE393121 VSA393112:VSA393121 WBW393112:WBW393121 WLS393112:WLS393121 WVO393112:WVO393121 F458648:F458657 JC458648:JC458657 SY458648:SY458657 ACU458648:ACU458657 AMQ458648:AMQ458657 AWM458648:AWM458657 BGI458648:BGI458657 BQE458648:BQE458657 CAA458648:CAA458657 CJW458648:CJW458657 CTS458648:CTS458657 DDO458648:DDO458657 DNK458648:DNK458657 DXG458648:DXG458657 EHC458648:EHC458657 EQY458648:EQY458657 FAU458648:FAU458657 FKQ458648:FKQ458657 FUM458648:FUM458657 GEI458648:GEI458657 GOE458648:GOE458657 GYA458648:GYA458657 HHW458648:HHW458657 HRS458648:HRS458657 IBO458648:IBO458657 ILK458648:ILK458657 IVG458648:IVG458657 JFC458648:JFC458657 JOY458648:JOY458657 JYU458648:JYU458657 KIQ458648:KIQ458657 KSM458648:KSM458657 LCI458648:LCI458657 LME458648:LME458657 LWA458648:LWA458657 MFW458648:MFW458657 MPS458648:MPS458657 MZO458648:MZO458657 NJK458648:NJK458657 NTG458648:NTG458657 ODC458648:ODC458657 OMY458648:OMY458657 OWU458648:OWU458657 PGQ458648:PGQ458657 PQM458648:PQM458657 QAI458648:QAI458657 QKE458648:QKE458657 QUA458648:QUA458657 RDW458648:RDW458657 RNS458648:RNS458657 RXO458648:RXO458657 SHK458648:SHK458657 SRG458648:SRG458657 TBC458648:TBC458657 TKY458648:TKY458657 TUU458648:TUU458657 UEQ458648:UEQ458657 UOM458648:UOM458657 UYI458648:UYI458657 VIE458648:VIE458657 VSA458648:VSA458657 WBW458648:WBW458657 WLS458648:WLS458657 WVO458648:WVO458657 F524184:F524193 JC524184:JC524193 SY524184:SY524193 ACU524184:ACU524193 AMQ524184:AMQ524193 AWM524184:AWM524193 BGI524184:BGI524193 BQE524184:BQE524193 CAA524184:CAA524193 CJW524184:CJW524193 CTS524184:CTS524193 DDO524184:DDO524193 DNK524184:DNK524193 DXG524184:DXG524193 EHC524184:EHC524193 EQY524184:EQY524193 FAU524184:FAU524193 FKQ524184:FKQ524193 FUM524184:FUM524193 GEI524184:GEI524193 GOE524184:GOE524193 GYA524184:GYA524193 HHW524184:HHW524193 HRS524184:HRS524193 IBO524184:IBO524193 ILK524184:ILK524193 IVG524184:IVG524193 JFC524184:JFC524193 JOY524184:JOY524193 JYU524184:JYU524193 KIQ524184:KIQ524193 KSM524184:KSM524193 LCI524184:LCI524193 LME524184:LME524193 LWA524184:LWA524193 MFW524184:MFW524193 MPS524184:MPS524193 MZO524184:MZO524193 NJK524184:NJK524193 NTG524184:NTG524193 ODC524184:ODC524193 OMY524184:OMY524193 OWU524184:OWU524193 PGQ524184:PGQ524193 PQM524184:PQM524193 QAI524184:QAI524193 QKE524184:QKE524193 QUA524184:QUA524193 RDW524184:RDW524193 RNS524184:RNS524193 RXO524184:RXO524193 SHK524184:SHK524193 SRG524184:SRG524193 TBC524184:TBC524193 TKY524184:TKY524193 TUU524184:TUU524193 UEQ524184:UEQ524193 UOM524184:UOM524193 UYI524184:UYI524193 VIE524184:VIE524193 VSA524184:VSA524193 WBW524184:WBW524193 WLS524184:WLS524193 WVO524184:WVO524193 F589720:F589729 JC589720:JC589729 SY589720:SY589729 ACU589720:ACU589729 AMQ589720:AMQ589729 AWM589720:AWM589729 BGI589720:BGI589729 BQE589720:BQE589729 CAA589720:CAA589729 CJW589720:CJW589729 CTS589720:CTS589729 DDO589720:DDO589729 DNK589720:DNK589729 DXG589720:DXG589729 EHC589720:EHC589729 EQY589720:EQY589729 FAU589720:FAU589729 FKQ589720:FKQ589729 FUM589720:FUM589729 GEI589720:GEI589729 GOE589720:GOE589729 GYA589720:GYA589729 HHW589720:HHW589729 HRS589720:HRS589729 IBO589720:IBO589729 ILK589720:ILK589729 IVG589720:IVG589729 JFC589720:JFC589729 JOY589720:JOY589729 JYU589720:JYU589729 KIQ589720:KIQ589729 KSM589720:KSM589729 LCI589720:LCI589729 LME589720:LME589729 LWA589720:LWA589729 MFW589720:MFW589729 MPS589720:MPS589729 MZO589720:MZO589729 NJK589720:NJK589729 NTG589720:NTG589729 ODC589720:ODC589729 OMY589720:OMY589729 OWU589720:OWU589729 PGQ589720:PGQ589729 PQM589720:PQM589729 QAI589720:QAI589729 QKE589720:QKE589729 QUA589720:QUA589729 RDW589720:RDW589729 RNS589720:RNS589729 RXO589720:RXO589729 SHK589720:SHK589729 SRG589720:SRG589729 TBC589720:TBC589729 TKY589720:TKY589729 TUU589720:TUU589729 UEQ589720:UEQ589729 UOM589720:UOM589729 UYI589720:UYI589729 VIE589720:VIE589729 VSA589720:VSA589729 WBW589720:WBW589729 WLS589720:WLS589729 WVO589720:WVO589729 F655256:F655265 JC655256:JC655265 SY655256:SY655265 ACU655256:ACU655265 AMQ655256:AMQ655265 AWM655256:AWM655265 BGI655256:BGI655265 BQE655256:BQE655265 CAA655256:CAA655265 CJW655256:CJW655265 CTS655256:CTS655265 DDO655256:DDO655265 DNK655256:DNK655265 DXG655256:DXG655265 EHC655256:EHC655265 EQY655256:EQY655265 FAU655256:FAU655265 FKQ655256:FKQ655265 FUM655256:FUM655265 GEI655256:GEI655265 GOE655256:GOE655265 GYA655256:GYA655265 HHW655256:HHW655265 HRS655256:HRS655265 IBO655256:IBO655265 ILK655256:ILK655265 IVG655256:IVG655265 JFC655256:JFC655265 JOY655256:JOY655265 JYU655256:JYU655265 KIQ655256:KIQ655265 KSM655256:KSM655265 LCI655256:LCI655265 LME655256:LME655265 LWA655256:LWA655265 MFW655256:MFW655265 MPS655256:MPS655265 MZO655256:MZO655265 NJK655256:NJK655265 NTG655256:NTG655265 ODC655256:ODC655265 OMY655256:OMY655265 OWU655256:OWU655265 PGQ655256:PGQ655265 PQM655256:PQM655265 QAI655256:QAI655265 QKE655256:QKE655265 QUA655256:QUA655265 RDW655256:RDW655265 RNS655256:RNS655265 RXO655256:RXO655265 SHK655256:SHK655265 SRG655256:SRG655265 TBC655256:TBC655265 TKY655256:TKY655265 TUU655256:TUU655265 UEQ655256:UEQ655265 UOM655256:UOM655265 UYI655256:UYI655265 VIE655256:VIE655265 VSA655256:VSA655265 WBW655256:WBW655265 WLS655256:WLS655265 WVO655256:WVO655265 F720792:F720801 JC720792:JC720801 SY720792:SY720801 ACU720792:ACU720801 AMQ720792:AMQ720801 AWM720792:AWM720801 BGI720792:BGI720801 BQE720792:BQE720801 CAA720792:CAA720801 CJW720792:CJW720801 CTS720792:CTS720801 DDO720792:DDO720801 DNK720792:DNK720801 DXG720792:DXG720801 EHC720792:EHC720801 EQY720792:EQY720801 FAU720792:FAU720801 FKQ720792:FKQ720801 FUM720792:FUM720801 GEI720792:GEI720801 GOE720792:GOE720801 GYA720792:GYA720801 HHW720792:HHW720801 HRS720792:HRS720801 IBO720792:IBO720801 ILK720792:ILK720801 IVG720792:IVG720801 JFC720792:JFC720801 JOY720792:JOY720801 JYU720792:JYU720801 KIQ720792:KIQ720801 KSM720792:KSM720801 LCI720792:LCI720801 LME720792:LME720801 LWA720792:LWA720801 MFW720792:MFW720801 MPS720792:MPS720801 MZO720792:MZO720801 NJK720792:NJK720801 NTG720792:NTG720801 ODC720792:ODC720801 OMY720792:OMY720801 OWU720792:OWU720801 PGQ720792:PGQ720801 PQM720792:PQM720801 QAI720792:QAI720801 QKE720792:QKE720801 QUA720792:QUA720801 RDW720792:RDW720801 RNS720792:RNS720801 RXO720792:RXO720801 SHK720792:SHK720801 SRG720792:SRG720801 TBC720792:TBC720801 TKY720792:TKY720801 TUU720792:TUU720801 UEQ720792:UEQ720801 UOM720792:UOM720801 UYI720792:UYI720801 VIE720792:VIE720801 VSA720792:VSA720801 WBW720792:WBW720801 WLS720792:WLS720801 WVO720792:WVO720801 F786328:F786337 JC786328:JC786337 SY786328:SY786337 ACU786328:ACU786337 AMQ786328:AMQ786337 AWM786328:AWM786337 BGI786328:BGI786337 BQE786328:BQE786337 CAA786328:CAA786337 CJW786328:CJW786337 CTS786328:CTS786337 DDO786328:DDO786337 DNK786328:DNK786337 DXG786328:DXG786337 EHC786328:EHC786337 EQY786328:EQY786337 FAU786328:FAU786337 FKQ786328:FKQ786337 FUM786328:FUM786337 GEI786328:GEI786337 GOE786328:GOE786337 GYA786328:GYA786337 HHW786328:HHW786337 HRS786328:HRS786337 IBO786328:IBO786337 ILK786328:ILK786337 IVG786328:IVG786337 JFC786328:JFC786337 JOY786328:JOY786337 JYU786328:JYU786337 KIQ786328:KIQ786337 KSM786328:KSM786337 LCI786328:LCI786337 LME786328:LME786337 LWA786328:LWA786337 MFW786328:MFW786337 MPS786328:MPS786337 MZO786328:MZO786337 NJK786328:NJK786337 NTG786328:NTG786337 ODC786328:ODC786337 OMY786328:OMY786337 OWU786328:OWU786337 PGQ786328:PGQ786337 PQM786328:PQM786337 QAI786328:QAI786337 QKE786328:QKE786337 QUA786328:QUA786337 RDW786328:RDW786337 RNS786328:RNS786337 RXO786328:RXO786337 SHK786328:SHK786337 SRG786328:SRG786337 TBC786328:TBC786337 TKY786328:TKY786337 TUU786328:TUU786337 UEQ786328:UEQ786337 UOM786328:UOM786337 UYI786328:UYI786337 VIE786328:VIE786337 VSA786328:VSA786337 WBW786328:WBW786337 WLS786328:WLS786337 WVO786328:WVO786337 F851864:F851873 JC851864:JC851873 SY851864:SY851873 ACU851864:ACU851873 AMQ851864:AMQ851873 AWM851864:AWM851873 BGI851864:BGI851873 BQE851864:BQE851873 CAA851864:CAA851873 CJW851864:CJW851873 CTS851864:CTS851873 DDO851864:DDO851873 DNK851864:DNK851873 DXG851864:DXG851873 EHC851864:EHC851873 EQY851864:EQY851873 FAU851864:FAU851873 FKQ851864:FKQ851873 FUM851864:FUM851873 GEI851864:GEI851873 GOE851864:GOE851873 GYA851864:GYA851873 HHW851864:HHW851873 HRS851864:HRS851873 IBO851864:IBO851873 ILK851864:ILK851873 IVG851864:IVG851873 JFC851864:JFC851873 JOY851864:JOY851873 JYU851864:JYU851873 KIQ851864:KIQ851873 KSM851864:KSM851873 LCI851864:LCI851873 LME851864:LME851873 LWA851864:LWA851873 MFW851864:MFW851873 MPS851864:MPS851873 MZO851864:MZO851873 NJK851864:NJK851873 NTG851864:NTG851873 ODC851864:ODC851873 OMY851864:OMY851873 OWU851864:OWU851873 PGQ851864:PGQ851873 PQM851864:PQM851873 QAI851864:QAI851873 QKE851864:QKE851873 QUA851864:QUA851873 RDW851864:RDW851873 RNS851864:RNS851873 RXO851864:RXO851873 SHK851864:SHK851873 SRG851864:SRG851873 TBC851864:TBC851873 TKY851864:TKY851873 TUU851864:TUU851873 UEQ851864:UEQ851873 UOM851864:UOM851873 UYI851864:UYI851873 VIE851864:VIE851873 VSA851864:VSA851873 WBW851864:WBW851873 WLS851864:WLS851873 WVO851864:WVO851873 F917400:F917409 JC917400:JC917409 SY917400:SY917409 ACU917400:ACU917409 AMQ917400:AMQ917409 AWM917400:AWM917409 BGI917400:BGI917409 BQE917400:BQE917409 CAA917400:CAA917409 CJW917400:CJW917409 CTS917400:CTS917409 DDO917400:DDO917409 DNK917400:DNK917409 DXG917400:DXG917409 EHC917400:EHC917409 EQY917400:EQY917409 FAU917400:FAU917409 FKQ917400:FKQ917409 FUM917400:FUM917409 GEI917400:GEI917409 GOE917400:GOE917409 GYA917400:GYA917409 HHW917400:HHW917409 HRS917400:HRS917409 IBO917400:IBO917409 ILK917400:ILK917409 IVG917400:IVG917409 JFC917400:JFC917409 JOY917400:JOY917409 JYU917400:JYU917409 KIQ917400:KIQ917409 KSM917400:KSM917409 LCI917400:LCI917409 LME917400:LME917409 LWA917400:LWA917409 MFW917400:MFW917409 MPS917400:MPS917409 MZO917400:MZO917409 NJK917400:NJK917409 NTG917400:NTG917409 ODC917400:ODC917409 OMY917400:OMY917409 OWU917400:OWU917409 PGQ917400:PGQ917409 PQM917400:PQM917409 QAI917400:QAI917409 QKE917400:QKE917409 QUA917400:QUA917409 RDW917400:RDW917409 RNS917400:RNS917409 RXO917400:RXO917409 SHK917400:SHK917409 SRG917400:SRG917409 TBC917400:TBC917409 TKY917400:TKY917409 TUU917400:TUU917409 UEQ917400:UEQ917409 UOM917400:UOM917409 UYI917400:UYI917409 VIE917400:VIE917409 VSA917400:VSA917409 WBW917400:WBW917409 WLS917400:WLS917409 WVO917400:WVO917409 F982936:F982945 JC982936:JC982945 SY982936:SY982945 ACU982936:ACU982945 AMQ982936:AMQ982945 AWM982936:AWM982945 BGI982936:BGI982945 BQE982936:BQE982945 CAA982936:CAA982945 CJW982936:CJW982945 CTS982936:CTS982945 DDO982936:DDO982945 DNK982936:DNK982945 DXG982936:DXG982945 EHC982936:EHC982945 EQY982936:EQY982945 FAU982936:FAU982945 FKQ982936:FKQ982945 FUM982936:FUM982945 GEI982936:GEI982945 GOE982936:GOE982945 GYA982936:GYA982945 HHW982936:HHW982945 HRS982936:HRS982945 IBO982936:IBO982945 ILK982936:ILK982945 IVG982936:IVG982945 JFC982936:JFC982945 JOY982936:JOY982945 JYU982936:JYU982945 KIQ982936:KIQ982945 KSM982936:KSM982945 LCI982936:LCI982945 LME982936:LME982945 LWA982936:LWA982945 MFW982936:MFW982945 MPS982936:MPS982945 MZO982936:MZO982945 NJK982936:NJK982945 NTG982936:NTG982945 ODC982936:ODC982945 OMY982936:OMY982945 OWU982936:OWU982945 PGQ982936:PGQ982945 PQM982936:PQM982945 QAI982936:QAI982945 QKE982936:QKE982945 QUA982936:QUA982945 RDW982936:RDW982945 RNS982936:RNS982945 RXO982936:RXO982945 SHK982936:SHK982945 SRG982936:SRG982945 TBC982936:TBC982945 TKY982936:TKY982945 TUU982936:TUU982945 UEQ982936:UEQ982945 UOM982936:UOM982945 UYI982936:UYI982945 VIE982936:VIE982945 VSA982936:VSA982945 WBW982936:WBW982945 WLS982936:WLS982945 WVO982936:WVO982945 F65446:F65458 JC65446:JC65458 SY65446:SY65458 ACU65446:ACU65458 AMQ65446:AMQ65458 AWM65446:AWM65458 BGI65446:BGI65458 BQE65446:BQE65458 CAA65446:CAA65458 CJW65446:CJW65458 CTS65446:CTS65458 DDO65446:DDO65458 DNK65446:DNK65458 DXG65446:DXG65458 EHC65446:EHC65458 EQY65446:EQY65458 FAU65446:FAU65458 FKQ65446:FKQ65458 FUM65446:FUM65458 GEI65446:GEI65458 GOE65446:GOE65458 GYA65446:GYA65458 HHW65446:HHW65458 HRS65446:HRS65458 IBO65446:IBO65458 ILK65446:ILK65458 IVG65446:IVG65458 JFC65446:JFC65458 JOY65446:JOY65458 JYU65446:JYU65458 KIQ65446:KIQ65458 KSM65446:KSM65458 LCI65446:LCI65458 LME65446:LME65458 LWA65446:LWA65458 MFW65446:MFW65458 MPS65446:MPS65458 MZO65446:MZO65458 NJK65446:NJK65458 NTG65446:NTG65458 ODC65446:ODC65458 OMY65446:OMY65458 OWU65446:OWU65458 PGQ65446:PGQ65458 PQM65446:PQM65458 QAI65446:QAI65458 QKE65446:QKE65458 QUA65446:QUA65458 RDW65446:RDW65458 RNS65446:RNS65458 RXO65446:RXO65458 SHK65446:SHK65458 SRG65446:SRG65458 TBC65446:TBC65458 TKY65446:TKY65458 TUU65446:TUU65458 UEQ65446:UEQ65458 UOM65446:UOM65458 UYI65446:UYI65458 VIE65446:VIE65458 VSA65446:VSA65458 WBW65446:WBW65458 WLS65446:WLS65458 WVO65446:WVO65458 F130982:F130994 JC130982:JC130994 SY130982:SY130994 ACU130982:ACU130994 AMQ130982:AMQ130994 AWM130982:AWM130994 BGI130982:BGI130994 BQE130982:BQE130994 CAA130982:CAA130994 CJW130982:CJW130994 CTS130982:CTS130994 DDO130982:DDO130994 DNK130982:DNK130994 DXG130982:DXG130994 EHC130982:EHC130994 EQY130982:EQY130994 FAU130982:FAU130994 FKQ130982:FKQ130994 FUM130982:FUM130994 GEI130982:GEI130994 GOE130982:GOE130994 GYA130982:GYA130994 HHW130982:HHW130994 HRS130982:HRS130994 IBO130982:IBO130994 ILK130982:ILK130994 IVG130982:IVG130994 JFC130982:JFC130994 JOY130982:JOY130994 JYU130982:JYU130994 KIQ130982:KIQ130994 KSM130982:KSM130994 LCI130982:LCI130994 LME130982:LME130994 LWA130982:LWA130994 MFW130982:MFW130994 MPS130982:MPS130994 MZO130982:MZO130994 NJK130982:NJK130994 NTG130982:NTG130994 ODC130982:ODC130994 OMY130982:OMY130994 OWU130982:OWU130994 PGQ130982:PGQ130994 PQM130982:PQM130994 QAI130982:QAI130994 QKE130982:QKE130994 QUA130982:QUA130994 RDW130982:RDW130994 RNS130982:RNS130994 RXO130982:RXO130994 SHK130982:SHK130994 SRG130982:SRG130994 TBC130982:TBC130994 TKY130982:TKY130994 TUU130982:TUU130994 UEQ130982:UEQ130994 UOM130982:UOM130994 UYI130982:UYI130994 VIE130982:VIE130994 VSA130982:VSA130994 WBW130982:WBW130994 WLS130982:WLS130994 WVO130982:WVO130994 F196518:F196530 JC196518:JC196530 SY196518:SY196530 ACU196518:ACU196530 AMQ196518:AMQ196530 AWM196518:AWM196530 BGI196518:BGI196530 BQE196518:BQE196530 CAA196518:CAA196530 CJW196518:CJW196530 CTS196518:CTS196530 DDO196518:DDO196530 DNK196518:DNK196530 DXG196518:DXG196530 EHC196518:EHC196530 EQY196518:EQY196530 FAU196518:FAU196530 FKQ196518:FKQ196530 FUM196518:FUM196530 GEI196518:GEI196530 GOE196518:GOE196530 GYA196518:GYA196530 HHW196518:HHW196530 HRS196518:HRS196530 IBO196518:IBO196530 ILK196518:ILK196530 IVG196518:IVG196530 JFC196518:JFC196530 JOY196518:JOY196530 JYU196518:JYU196530 KIQ196518:KIQ196530 KSM196518:KSM196530 LCI196518:LCI196530 LME196518:LME196530 LWA196518:LWA196530 MFW196518:MFW196530 MPS196518:MPS196530 MZO196518:MZO196530 NJK196518:NJK196530 NTG196518:NTG196530 ODC196518:ODC196530 OMY196518:OMY196530 OWU196518:OWU196530 PGQ196518:PGQ196530 PQM196518:PQM196530 QAI196518:QAI196530 QKE196518:QKE196530 QUA196518:QUA196530 RDW196518:RDW196530 RNS196518:RNS196530 RXO196518:RXO196530 SHK196518:SHK196530 SRG196518:SRG196530 TBC196518:TBC196530 TKY196518:TKY196530 TUU196518:TUU196530 UEQ196518:UEQ196530 UOM196518:UOM196530 UYI196518:UYI196530 VIE196518:VIE196530 VSA196518:VSA196530 WBW196518:WBW196530 WLS196518:WLS196530 WVO196518:WVO196530 F262054:F262066 JC262054:JC262066 SY262054:SY262066 ACU262054:ACU262066 AMQ262054:AMQ262066 AWM262054:AWM262066 BGI262054:BGI262066 BQE262054:BQE262066 CAA262054:CAA262066 CJW262054:CJW262066 CTS262054:CTS262066 DDO262054:DDO262066 DNK262054:DNK262066 DXG262054:DXG262066 EHC262054:EHC262066 EQY262054:EQY262066 FAU262054:FAU262066 FKQ262054:FKQ262066 FUM262054:FUM262066 GEI262054:GEI262066 GOE262054:GOE262066 GYA262054:GYA262066 HHW262054:HHW262066 HRS262054:HRS262066 IBO262054:IBO262066 ILK262054:ILK262066 IVG262054:IVG262066 JFC262054:JFC262066 JOY262054:JOY262066 JYU262054:JYU262066 KIQ262054:KIQ262066 KSM262054:KSM262066 LCI262054:LCI262066 LME262054:LME262066 LWA262054:LWA262066 MFW262054:MFW262066 MPS262054:MPS262066 MZO262054:MZO262066 NJK262054:NJK262066 NTG262054:NTG262066 ODC262054:ODC262066 OMY262054:OMY262066 OWU262054:OWU262066 PGQ262054:PGQ262066 PQM262054:PQM262066 QAI262054:QAI262066 QKE262054:QKE262066 QUA262054:QUA262066 RDW262054:RDW262066 RNS262054:RNS262066 RXO262054:RXO262066 SHK262054:SHK262066 SRG262054:SRG262066 TBC262054:TBC262066 TKY262054:TKY262066 TUU262054:TUU262066 UEQ262054:UEQ262066 UOM262054:UOM262066 UYI262054:UYI262066 VIE262054:VIE262066 VSA262054:VSA262066 WBW262054:WBW262066 WLS262054:WLS262066 WVO262054:WVO262066 F327590:F327602 JC327590:JC327602 SY327590:SY327602 ACU327590:ACU327602 AMQ327590:AMQ327602 AWM327590:AWM327602 BGI327590:BGI327602 BQE327590:BQE327602 CAA327590:CAA327602 CJW327590:CJW327602 CTS327590:CTS327602 DDO327590:DDO327602 DNK327590:DNK327602 DXG327590:DXG327602 EHC327590:EHC327602 EQY327590:EQY327602 FAU327590:FAU327602 FKQ327590:FKQ327602 FUM327590:FUM327602 GEI327590:GEI327602 GOE327590:GOE327602 GYA327590:GYA327602 HHW327590:HHW327602 HRS327590:HRS327602 IBO327590:IBO327602 ILK327590:ILK327602 IVG327590:IVG327602 JFC327590:JFC327602 JOY327590:JOY327602 JYU327590:JYU327602 KIQ327590:KIQ327602 KSM327590:KSM327602 LCI327590:LCI327602 LME327590:LME327602 LWA327590:LWA327602 MFW327590:MFW327602 MPS327590:MPS327602 MZO327590:MZO327602 NJK327590:NJK327602 NTG327590:NTG327602 ODC327590:ODC327602 OMY327590:OMY327602 OWU327590:OWU327602 PGQ327590:PGQ327602 PQM327590:PQM327602 QAI327590:QAI327602 QKE327590:QKE327602 QUA327590:QUA327602 RDW327590:RDW327602 RNS327590:RNS327602 RXO327590:RXO327602 SHK327590:SHK327602 SRG327590:SRG327602 TBC327590:TBC327602 TKY327590:TKY327602 TUU327590:TUU327602 UEQ327590:UEQ327602 UOM327590:UOM327602 UYI327590:UYI327602 VIE327590:VIE327602 VSA327590:VSA327602 WBW327590:WBW327602 WLS327590:WLS327602 WVO327590:WVO327602 F393126:F393138 JC393126:JC393138 SY393126:SY393138 ACU393126:ACU393138 AMQ393126:AMQ393138 AWM393126:AWM393138 BGI393126:BGI393138 BQE393126:BQE393138 CAA393126:CAA393138 CJW393126:CJW393138 CTS393126:CTS393138 DDO393126:DDO393138 DNK393126:DNK393138 DXG393126:DXG393138 EHC393126:EHC393138 EQY393126:EQY393138 FAU393126:FAU393138 FKQ393126:FKQ393138 FUM393126:FUM393138 GEI393126:GEI393138 GOE393126:GOE393138 GYA393126:GYA393138 HHW393126:HHW393138 HRS393126:HRS393138 IBO393126:IBO393138 ILK393126:ILK393138 IVG393126:IVG393138 JFC393126:JFC393138 JOY393126:JOY393138 JYU393126:JYU393138 KIQ393126:KIQ393138 KSM393126:KSM393138 LCI393126:LCI393138 LME393126:LME393138 LWA393126:LWA393138 MFW393126:MFW393138 MPS393126:MPS393138 MZO393126:MZO393138 NJK393126:NJK393138 NTG393126:NTG393138 ODC393126:ODC393138 OMY393126:OMY393138 OWU393126:OWU393138 PGQ393126:PGQ393138 PQM393126:PQM393138 QAI393126:QAI393138 QKE393126:QKE393138 QUA393126:QUA393138 RDW393126:RDW393138 RNS393126:RNS393138 RXO393126:RXO393138 SHK393126:SHK393138 SRG393126:SRG393138 TBC393126:TBC393138 TKY393126:TKY393138 TUU393126:TUU393138 UEQ393126:UEQ393138 UOM393126:UOM393138 UYI393126:UYI393138 VIE393126:VIE393138 VSA393126:VSA393138 WBW393126:WBW393138 WLS393126:WLS393138 WVO393126:WVO393138 F458662:F458674 JC458662:JC458674 SY458662:SY458674 ACU458662:ACU458674 AMQ458662:AMQ458674 AWM458662:AWM458674 BGI458662:BGI458674 BQE458662:BQE458674 CAA458662:CAA458674 CJW458662:CJW458674 CTS458662:CTS458674 DDO458662:DDO458674 DNK458662:DNK458674 DXG458662:DXG458674 EHC458662:EHC458674 EQY458662:EQY458674 FAU458662:FAU458674 FKQ458662:FKQ458674 FUM458662:FUM458674 GEI458662:GEI458674 GOE458662:GOE458674 GYA458662:GYA458674 HHW458662:HHW458674 HRS458662:HRS458674 IBO458662:IBO458674 ILK458662:ILK458674 IVG458662:IVG458674 JFC458662:JFC458674 JOY458662:JOY458674 JYU458662:JYU458674 KIQ458662:KIQ458674 KSM458662:KSM458674 LCI458662:LCI458674 LME458662:LME458674 LWA458662:LWA458674 MFW458662:MFW458674 MPS458662:MPS458674 MZO458662:MZO458674 NJK458662:NJK458674 NTG458662:NTG458674 ODC458662:ODC458674 OMY458662:OMY458674 OWU458662:OWU458674 PGQ458662:PGQ458674 PQM458662:PQM458674 QAI458662:QAI458674 QKE458662:QKE458674 QUA458662:QUA458674 RDW458662:RDW458674 RNS458662:RNS458674 RXO458662:RXO458674 SHK458662:SHK458674 SRG458662:SRG458674 TBC458662:TBC458674 TKY458662:TKY458674 TUU458662:TUU458674 UEQ458662:UEQ458674 UOM458662:UOM458674 UYI458662:UYI458674 VIE458662:VIE458674 VSA458662:VSA458674 WBW458662:WBW458674 WLS458662:WLS458674 WVO458662:WVO458674 F524198:F524210 JC524198:JC524210 SY524198:SY524210 ACU524198:ACU524210 AMQ524198:AMQ524210 AWM524198:AWM524210 BGI524198:BGI524210 BQE524198:BQE524210 CAA524198:CAA524210 CJW524198:CJW524210 CTS524198:CTS524210 DDO524198:DDO524210 DNK524198:DNK524210 DXG524198:DXG524210 EHC524198:EHC524210 EQY524198:EQY524210 FAU524198:FAU524210 FKQ524198:FKQ524210 FUM524198:FUM524210 GEI524198:GEI524210 GOE524198:GOE524210 GYA524198:GYA524210 HHW524198:HHW524210 HRS524198:HRS524210 IBO524198:IBO524210 ILK524198:ILK524210 IVG524198:IVG524210 JFC524198:JFC524210 JOY524198:JOY524210 JYU524198:JYU524210 KIQ524198:KIQ524210 KSM524198:KSM524210 LCI524198:LCI524210 LME524198:LME524210 LWA524198:LWA524210 MFW524198:MFW524210 MPS524198:MPS524210 MZO524198:MZO524210 NJK524198:NJK524210 NTG524198:NTG524210 ODC524198:ODC524210 OMY524198:OMY524210 OWU524198:OWU524210 PGQ524198:PGQ524210 PQM524198:PQM524210 QAI524198:QAI524210 QKE524198:QKE524210 QUA524198:QUA524210 RDW524198:RDW524210 RNS524198:RNS524210 RXO524198:RXO524210 SHK524198:SHK524210 SRG524198:SRG524210 TBC524198:TBC524210 TKY524198:TKY524210 TUU524198:TUU524210 UEQ524198:UEQ524210 UOM524198:UOM524210 UYI524198:UYI524210 VIE524198:VIE524210 VSA524198:VSA524210 WBW524198:WBW524210 WLS524198:WLS524210 WVO524198:WVO524210 F589734:F589746 JC589734:JC589746 SY589734:SY589746 ACU589734:ACU589746 AMQ589734:AMQ589746 AWM589734:AWM589746 BGI589734:BGI589746 BQE589734:BQE589746 CAA589734:CAA589746 CJW589734:CJW589746 CTS589734:CTS589746 DDO589734:DDO589746 DNK589734:DNK589746 DXG589734:DXG589746 EHC589734:EHC589746 EQY589734:EQY589746 FAU589734:FAU589746 FKQ589734:FKQ589746 FUM589734:FUM589746 GEI589734:GEI589746 GOE589734:GOE589746 GYA589734:GYA589746 HHW589734:HHW589746 HRS589734:HRS589746 IBO589734:IBO589746 ILK589734:ILK589746 IVG589734:IVG589746 JFC589734:JFC589746 JOY589734:JOY589746 JYU589734:JYU589746 KIQ589734:KIQ589746 KSM589734:KSM589746 LCI589734:LCI589746 LME589734:LME589746 LWA589734:LWA589746 MFW589734:MFW589746 MPS589734:MPS589746 MZO589734:MZO589746 NJK589734:NJK589746 NTG589734:NTG589746 ODC589734:ODC589746 OMY589734:OMY589746 OWU589734:OWU589746 PGQ589734:PGQ589746 PQM589734:PQM589746 QAI589734:QAI589746 QKE589734:QKE589746 QUA589734:QUA589746 RDW589734:RDW589746 RNS589734:RNS589746 RXO589734:RXO589746 SHK589734:SHK589746 SRG589734:SRG589746 TBC589734:TBC589746 TKY589734:TKY589746 TUU589734:TUU589746 UEQ589734:UEQ589746 UOM589734:UOM589746 UYI589734:UYI589746 VIE589734:VIE589746 VSA589734:VSA589746 WBW589734:WBW589746 WLS589734:WLS589746 WVO589734:WVO589746 F655270:F655282 JC655270:JC655282 SY655270:SY655282 ACU655270:ACU655282 AMQ655270:AMQ655282 AWM655270:AWM655282 BGI655270:BGI655282 BQE655270:BQE655282 CAA655270:CAA655282 CJW655270:CJW655282 CTS655270:CTS655282 DDO655270:DDO655282 DNK655270:DNK655282 DXG655270:DXG655282 EHC655270:EHC655282 EQY655270:EQY655282 FAU655270:FAU655282 FKQ655270:FKQ655282 FUM655270:FUM655282 GEI655270:GEI655282 GOE655270:GOE655282 GYA655270:GYA655282 HHW655270:HHW655282 HRS655270:HRS655282 IBO655270:IBO655282 ILK655270:ILK655282 IVG655270:IVG655282 JFC655270:JFC655282 JOY655270:JOY655282 JYU655270:JYU655282 KIQ655270:KIQ655282 KSM655270:KSM655282 LCI655270:LCI655282 LME655270:LME655282 LWA655270:LWA655282 MFW655270:MFW655282 MPS655270:MPS655282 MZO655270:MZO655282 NJK655270:NJK655282 NTG655270:NTG655282 ODC655270:ODC655282 OMY655270:OMY655282 OWU655270:OWU655282 PGQ655270:PGQ655282 PQM655270:PQM655282 QAI655270:QAI655282 QKE655270:QKE655282 QUA655270:QUA655282 RDW655270:RDW655282 RNS655270:RNS655282 RXO655270:RXO655282 SHK655270:SHK655282 SRG655270:SRG655282 TBC655270:TBC655282 TKY655270:TKY655282 TUU655270:TUU655282 UEQ655270:UEQ655282 UOM655270:UOM655282 UYI655270:UYI655282 VIE655270:VIE655282 VSA655270:VSA655282 WBW655270:WBW655282 WLS655270:WLS655282 WVO655270:WVO655282 F720806:F720818 JC720806:JC720818 SY720806:SY720818 ACU720806:ACU720818 AMQ720806:AMQ720818 AWM720806:AWM720818 BGI720806:BGI720818 BQE720806:BQE720818 CAA720806:CAA720818 CJW720806:CJW720818 CTS720806:CTS720818 DDO720806:DDO720818 DNK720806:DNK720818 DXG720806:DXG720818 EHC720806:EHC720818 EQY720806:EQY720818 FAU720806:FAU720818 FKQ720806:FKQ720818 FUM720806:FUM720818 GEI720806:GEI720818 GOE720806:GOE720818 GYA720806:GYA720818 HHW720806:HHW720818 HRS720806:HRS720818 IBO720806:IBO720818 ILK720806:ILK720818 IVG720806:IVG720818 JFC720806:JFC720818 JOY720806:JOY720818 JYU720806:JYU720818 KIQ720806:KIQ720818 KSM720806:KSM720818 LCI720806:LCI720818 LME720806:LME720818 LWA720806:LWA720818 MFW720806:MFW720818 MPS720806:MPS720818 MZO720806:MZO720818 NJK720806:NJK720818 NTG720806:NTG720818 ODC720806:ODC720818 OMY720806:OMY720818 OWU720806:OWU720818 PGQ720806:PGQ720818 PQM720806:PQM720818 QAI720806:QAI720818 QKE720806:QKE720818 QUA720806:QUA720818 RDW720806:RDW720818 RNS720806:RNS720818 RXO720806:RXO720818 SHK720806:SHK720818 SRG720806:SRG720818 TBC720806:TBC720818 TKY720806:TKY720818 TUU720806:TUU720818 UEQ720806:UEQ720818 UOM720806:UOM720818 UYI720806:UYI720818 VIE720806:VIE720818 VSA720806:VSA720818 WBW720806:WBW720818 WLS720806:WLS720818 WVO720806:WVO720818 F786342:F786354 JC786342:JC786354 SY786342:SY786354 ACU786342:ACU786354 AMQ786342:AMQ786354 AWM786342:AWM786354 BGI786342:BGI786354 BQE786342:BQE786354 CAA786342:CAA786354 CJW786342:CJW786354 CTS786342:CTS786354 DDO786342:DDO786354 DNK786342:DNK786354 DXG786342:DXG786354 EHC786342:EHC786354 EQY786342:EQY786354 FAU786342:FAU786354 FKQ786342:FKQ786354 FUM786342:FUM786354 GEI786342:GEI786354 GOE786342:GOE786354 GYA786342:GYA786354 HHW786342:HHW786354 HRS786342:HRS786354 IBO786342:IBO786354 ILK786342:ILK786354 IVG786342:IVG786354 JFC786342:JFC786354 JOY786342:JOY786354 JYU786342:JYU786354 KIQ786342:KIQ786354 KSM786342:KSM786354 LCI786342:LCI786354 LME786342:LME786354 LWA786342:LWA786354 MFW786342:MFW786354 MPS786342:MPS786354 MZO786342:MZO786354 NJK786342:NJK786354 NTG786342:NTG786354 ODC786342:ODC786354 OMY786342:OMY786354 OWU786342:OWU786354 PGQ786342:PGQ786354 PQM786342:PQM786354 QAI786342:QAI786354 QKE786342:QKE786354 QUA786342:QUA786354 RDW786342:RDW786354 RNS786342:RNS786354 RXO786342:RXO786354 SHK786342:SHK786354 SRG786342:SRG786354 TBC786342:TBC786354 TKY786342:TKY786354 TUU786342:TUU786354 UEQ786342:UEQ786354 UOM786342:UOM786354 UYI786342:UYI786354 VIE786342:VIE786354 VSA786342:VSA786354 WBW786342:WBW786354 WLS786342:WLS786354 WVO786342:WVO786354 F851878:F851890 JC851878:JC851890 SY851878:SY851890 ACU851878:ACU851890 AMQ851878:AMQ851890 AWM851878:AWM851890 BGI851878:BGI851890 BQE851878:BQE851890 CAA851878:CAA851890 CJW851878:CJW851890 CTS851878:CTS851890 DDO851878:DDO851890 DNK851878:DNK851890 DXG851878:DXG851890 EHC851878:EHC851890 EQY851878:EQY851890 FAU851878:FAU851890 FKQ851878:FKQ851890 FUM851878:FUM851890 GEI851878:GEI851890 GOE851878:GOE851890 GYA851878:GYA851890 HHW851878:HHW851890 HRS851878:HRS851890 IBO851878:IBO851890 ILK851878:ILK851890 IVG851878:IVG851890 JFC851878:JFC851890 JOY851878:JOY851890 JYU851878:JYU851890 KIQ851878:KIQ851890 KSM851878:KSM851890 LCI851878:LCI851890 LME851878:LME851890 LWA851878:LWA851890 MFW851878:MFW851890 MPS851878:MPS851890 MZO851878:MZO851890 NJK851878:NJK851890 NTG851878:NTG851890 ODC851878:ODC851890 OMY851878:OMY851890 OWU851878:OWU851890 PGQ851878:PGQ851890 PQM851878:PQM851890 QAI851878:QAI851890 QKE851878:QKE851890 QUA851878:QUA851890 RDW851878:RDW851890 RNS851878:RNS851890 RXO851878:RXO851890 SHK851878:SHK851890 SRG851878:SRG851890 TBC851878:TBC851890 TKY851878:TKY851890 TUU851878:TUU851890 UEQ851878:UEQ851890 UOM851878:UOM851890 UYI851878:UYI851890 VIE851878:VIE851890 VSA851878:VSA851890 WBW851878:WBW851890 WLS851878:WLS851890 WVO851878:WVO851890 F917414:F917426 JC917414:JC917426 SY917414:SY917426 ACU917414:ACU917426 AMQ917414:AMQ917426 AWM917414:AWM917426 BGI917414:BGI917426 BQE917414:BQE917426 CAA917414:CAA917426 CJW917414:CJW917426 CTS917414:CTS917426 DDO917414:DDO917426 DNK917414:DNK917426 DXG917414:DXG917426 EHC917414:EHC917426 EQY917414:EQY917426 FAU917414:FAU917426 FKQ917414:FKQ917426 FUM917414:FUM917426 GEI917414:GEI917426 GOE917414:GOE917426 GYA917414:GYA917426 HHW917414:HHW917426 HRS917414:HRS917426 IBO917414:IBO917426 ILK917414:ILK917426 IVG917414:IVG917426 JFC917414:JFC917426 JOY917414:JOY917426 JYU917414:JYU917426 KIQ917414:KIQ917426 KSM917414:KSM917426 LCI917414:LCI917426 LME917414:LME917426 LWA917414:LWA917426 MFW917414:MFW917426 MPS917414:MPS917426 MZO917414:MZO917426 NJK917414:NJK917426 NTG917414:NTG917426 ODC917414:ODC917426 OMY917414:OMY917426 OWU917414:OWU917426 PGQ917414:PGQ917426 PQM917414:PQM917426 QAI917414:QAI917426 QKE917414:QKE917426 QUA917414:QUA917426 RDW917414:RDW917426 RNS917414:RNS917426 RXO917414:RXO917426 SHK917414:SHK917426 SRG917414:SRG917426 TBC917414:TBC917426 TKY917414:TKY917426 TUU917414:TUU917426 UEQ917414:UEQ917426 UOM917414:UOM917426 UYI917414:UYI917426 VIE917414:VIE917426 VSA917414:VSA917426 WBW917414:WBW917426 WLS917414:WLS917426 WVO917414:WVO917426 F982950:F982962 JC982950:JC982962 SY982950:SY982962 ACU982950:ACU982962 AMQ982950:AMQ982962 AWM982950:AWM982962 BGI982950:BGI982962 BQE982950:BQE982962 CAA982950:CAA982962 CJW982950:CJW982962 CTS982950:CTS982962 DDO982950:DDO982962 DNK982950:DNK982962 DXG982950:DXG982962 EHC982950:EHC982962 EQY982950:EQY982962 FAU982950:FAU982962 FKQ982950:FKQ982962 FUM982950:FUM982962 GEI982950:GEI982962 GOE982950:GOE982962 GYA982950:GYA982962 HHW982950:HHW982962 HRS982950:HRS982962 IBO982950:IBO982962 ILK982950:ILK982962 IVG982950:IVG982962 JFC982950:JFC982962 JOY982950:JOY982962 JYU982950:JYU982962 KIQ982950:KIQ982962 KSM982950:KSM982962 LCI982950:LCI982962 LME982950:LME982962 LWA982950:LWA982962 MFW982950:MFW982962 MPS982950:MPS982962 MZO982950:MZO982962 NJK982950:NJK982962 NTG982950:NTG982962 ODC982950:ODC982962 OMY982950:OMY982962 OWU982950:OWU982962 PGQ982950:PGQ982962 PQM982950:PQM982962 QAI982950:QAI982962 QKE982950:QKE982962 QUA982950:QUA982962 RDW982950:RDW982962 RNS982950:RNS982962 RXO982950:RXO982962 SHK982950:SHK982962 SRG982950:SRG982962 TBC982950:TBC982962 TKY982950:TKY982962 TUU982950:TUU982962 UEQ982950:UEQ982962 UOM982950:UOM982962 UYI982950:UYI982962 VIE982950:VIE982962 VSA982950:VSA982962 WBW982950:WBW982962 WLS982950:WLS982962 WVO982950:WVO982962 H65446:H65458 JE65446:JE65458 TA65446:TA65458 ACW65446:ACW65458 AMS65446:AMS65458 AWO65446:AWO65458 BGK65446:BGK65458 BQG65446:BQG65458 CAC65446:CAC65458 CJY65446:CJY65458 CTU65446:CTU65458 DDQ65446:DDQ65458 DNM65446:DNM65458 DXI65446:DXI65458 EHE65446:EHE65458 ERA65446:ERA65458 FAW65446:FAW65458 FKS65446:FKS65458 FUO65446:FUO65458 GEK65446:GEK65458 GOG65446:GOG65458 GYC65446:GYC65458 HHY65446:HHY65458 HRU65446:HRU65458 IBQ65446:IBQ65458 ILM65446:ILM65458 IVI65446:IVI65458 JFE65446:JFE65458 JPA65446:JPA65458 JYW65446:JYW65458 KIS65446:KIS65458 KSO65446:KSO65458 LCK65446:LCK65458 LMG65446:LMG65458 LWC65446:LWC65458 MFY65446:MFY65458 MPU65446:MPU65458 MZQ65446:MZQ65458 NJM65446:NJM65458 NTI65446:NTI65458 ODE65446:ODE65458 ONA65446:ONA65458 OWW65446:OWW65458 PGS65446:PGS65458 PQO65446:PQO65458 QAK65446:QAK65458 QKG65446:QKG65458 QUC65446:QUC65458 RDY65446:RDY65458 RNU65446:RNU65458 RXQ65446:RXQ65458 SHM65446:SHM65458 SRI65446:SRI65458 TBE65446:TBE65458 TLA65446:TLA65458 TUW65446:TUW65458 UES65446:UES65458 UOO65446:UOO65458 UYK65446:UYK65458 VIG65446:VIG65458 VSC65446:VSC65458 WBY65446:WBY65458 WLU65446:WLU65458 WVQ65446:WVQ65458 H130982:H130994 JE130982:JE130994 TA130982:TA130994 ACW130982:ACW130994 AMS130982:AMS130994 AWO130982:AWO130994 BGK130982:BGK130994 BQG130982:BQG130994 CAC130982:CAC130994 CJY130982:CJY130994 CTU130982:CTU130994 DDQ130982:DDQ130994 DNM130982:DNM130994 DXI130982:DXI130994 EHE130982:EHE130994 ERA130982:ERA130994 FAW130982:FAW130994 FKS130982:FKS130994 FUO130982:FUO130994 GEK130982:GEK130994 GOG130982:GOG130994 GYC130982:GYC130994 HHY130982:HHY130994 HRU130982:HRU130994 IBQ130982:IBQ130994 ILM130982:ILM130994 IVI130982:IVI130994 JFE130982:JFE130994 JPA130982:JPA130994 JYW130982:JYW130994 KIS130982:KIS130994 KSO130982:KSO130994 LCK130982:LCK130994 LMG130982:LMG130994 LWC130982:LWC130994 MFY130982:MFY130994 MPU130982:MPU130994 MZQ130982:MZQ130994 NJM130982:NJM130994 NTI130982:NTI130994 ODE130982:ODE130994 ONA130982:ONA130994 OWW130982:OWW130994 PGS130982:PGS130994 PQO130982:PQO130994 QAK130982:QAK130994 QKG130982:QKG130994 QUC130982:QUC130994 RDY130982:RDY130994 RNU130982:RNU130994 RXQ130982:RXQ130994 SHM130982:SHM130994 SRI130982:SRI130994 TBE130982:TBE130994 TLA130982:TLA130994 TUW130982:TUW130994 UES130982:UES130994 UOO130982:UOO130994 UYK130982:UYK130994 VIG130982:VIG130994 VSC130982:VSC130994 WBY130982:WBY130994 WLU130982:WLU130994 WVQ130982:WVQ130994 H196518:H196530 JE196518:JE196530 TA196518:TA196530 ACW196518:ACW196530 AMS196518:AMS196530 AWO196518:AWO196530 BGK196518:BGK196530 BQG196518:BQG196530 CAC196518:CAC196530 CJY196518:CJY196530 CTU196518:CTU196530 DDQ196518:DDQ196530 DNM196518:DNM196530 DXI196518:DXI196530 EHE196518:EHE196530 ERA196518:ERA196530 FAW196518:FAW196530 FKS196518:FKS196530 FUO196518:FUO196530 GEK196518:GEK196530 GOG196518:GOG196530 GYC196518:GYC196530 HHY196518:HHY196530 HRU196518:HRU196530 IBQ196518:IBQ196530 ILM196518:ILM196530 IVI196518:IVI196530 JFE196518:JFE196530 JPA196518:JPA196530 JYW196518:JYW196530 KIS196518:KIS196530 KSO196518:KSO196530 LCK196518:LCK196530 LMG196518:LMG196530 LWC196518:LWC196530 MFY196518:MFY196530 MPU196518:MPU196530 MZQ196518:MZQ196530 NJM196518:NJM196530 NTI196518:NTI196530 ODE196518:ODE196530 ONA196518:ONA196530 OWW196518:OWW196530 PGS196518:PGS196530 PQO196518:PQO196530 QAK196518:QAK196530 QKG196518:QKG196530 QUC196518:QUC196530 RDY196518:RDY196530 RNU196518:RNU196530 RXQ196518:RXQ196530 SHM196518:SHM196530 SRI196518:SRI196530 TBE196518:TBE196530 TLA196518:TLA196530 TUW196518:TUW196530 UES196518:UES196530 UOO196518:UOO196530 UYK196518:UYK196530 VIG196518:VIG196530 VSC196518:VSC196530 WBY196518:WBY196530 WLU196518:WLU196530 WVQ196518:WVQ196530 H262054:H262066 JE262054:JE262066 TA262054:TA262066 ACW262054:ACW262066 AMS262054:AMS262066 AWO262054:AWO262066 BGK262054:BGK262066 BQG262054:BQG262066 CAC262054:CAC262066 CJY262054:CJY262066 CTU262054:CTU262066 DDQ262054:DDQ262066 DNM262054:DNM262066 DXI262054:DXI262066 EHE262054:EHE262066 ERA262054:ERA262066 FAW262054:FAW262066 FKS262054:FKS262066 FUO262054:FUO262066 GEK262054:GEK262066 GOG262054:GOG262066 GYC262054:GYC262066 HHY262054:HHY262066 HRU262054:HRU262066 IBQ262054:IBQ262066 ILM262054:ILM262066 IVI262054:IVI262066 JFE262054:JFE262066 JPA262054:JPA262066 JYW262054:JYW262066 KIS262054:KIS262066 KSO262054:KSO262066 LCK262054:LCK262066 LMG262054:LMG262066 LWC262054:LWC262066 MFY262054:MFY262066 MPU262054:MPU262066 MZQ262054:MZQ262066 NJM262054:NJM262066 NTI262054:NTI262066 ODE262054:ODE262066 ONA262054:ONA262066 OWW262054:OWW262066 PGS262054:PGS262066 PQO262054:PQO262066 QAK262054:QAK262066 QKG262054:QKG262066 QUC262054:QUC262066 RDY262054:RDY262066 RNU262054:RNU262066 RXQ262054:RXQ262066 SHM262054:SHM262066 SRI262054:SRI262066 TBE262054:TBE262066 TLA262054:TLA262066 TUW262054:TUW262066 UES262054:UES262066 UOO262054:UOO262066 UYK262054:UYK262066 VIG262054:VIG262066 VSC262054:VSC262066 WBY262054:WBY262066 WLU262054:WLU262066 WVQ262054:WVQ262066 H327590:H327602 JE327590:JE327602 TA327590:TA327602 ACW327590:ACW327602 AMS327590:AMS327602 AWO327590:AWO327602 BGK327590:BGK327602 BQG327590:BQG327602 CAC327590:CAC327602 CJY327590:CJY327602 CTU327590:CTU327602 DDQ327590:DDQ327602 DNM327590:DNM327602 DXI327590:DXI327602 EHE327590:EHE327602 ERA327590:ERA327602 FAW327590:FAW327602 FKS327590:FKS327602 FUO327590:FUO327602 GEK327590:GEK327602 GOG327590:GOG327602 GYC327590:GYC327602 HHY327590:HHY327602 HRU327590:HRU327602 IBQ327590:IBQ327602 ILM327590:ILM327602 IVI327590:IVI327602 JFE327590:JFE327602 JPA327590:JPA327602 JYW327590:JYW327602 KIS327590:KIS327602 KSO327590:KSO327602 LCK327590:LCK327602 LMG327590:LMG327602 LWC327590:LWC327602 MFY327590:MFY327602 MPU327590:MPU327602 MZQ327590:MZQ327602 NJM327590:NJM327602 NTI327590:NTI327602 ODE327590:ODE327602 ONA327590:ONA327602 OWW327590:OWW327602 PGS327590:PGS327602 PQO327590:PQO327602 QAK327590:QAK327602 QKG327590:QKG327602 QUC327590:QUC327602 RDY327590:RDY327602 RNU327590:RNU327602 RXQ327590:RXQ327602 SHM327590:SHM327602 SRI327590:SRI327602 TBE327590:TBE327602 TLA327590:TLA327602 TUW327590:TUW327602 UES327590:UES327602 UOO327590:UOO327602 UYK327590:UYK327602 VIG327590:VIG327602 VSC327590:VSC327602 WBY327590:WBY327602 WLU327590:WLU327602 WVQ327590:WVQ327602 H393126:H393138 JE393126:JE393138 TA393126:TA393138 ACW393126:ACW393138 AMS393126:AMS393138 AWO393126:AWO393138 BGK393126:BGK393138 BQG393126:BQG393138 CAC393126:CAC393138 CJY393126:CJY393138 CTU393126:CTU393138 DDQ393126:DDQ393138 DNM393126:DNM393138 DXI393126:DXI393138 EHE393126:EHE393138 ERA393126:ERA393138 FAW393126:FAW393138 FKS393126:FKS393138 FUO393126:FUO393138 GEK393126:GEK393138 GOG393126:GOG393138 GYC393126:GYC393138 HHY393126:HHY393138 HRU393126:HRU393138 IBQ393126:IBQ393138 ILM393126:ILM393138 IVI393126:IVI393138 JFE393126:JFE393138 JPA393126:JPA393138 JYW393126:JYW393138 KIS393126:KIS393138 KSO393126:KSO393138 LCK393126:LCK393138 LMG393126:LMG393138 LWC393126:LWC393138 MFY393126:MFY393138 MPU393126:MPU393138 MZQ393126:MZQ393138 NJM393126:NJM393138 NTI393126:NTI393138 ODE393126:ODE393138 ONA393126:ONA393138 OWW393126:OWW393138 PGS393126:PGS393138 PQO393126:PQO393138 QAK393126:QAK393138 QKG393126:QKG393138 QUC393126:QUC393138 RDY393126:RDY393138 RNU393126:RNU393138 RXQ393126:RXQ393138 SHM393126:SHM393138 SRI393126:SRI393138 TBE393126:TBE393138 TLA393126:TLA393138 TUW393126:TUW393138 UES393126:UES393138 UOO393126:UOO393138 UYK393126:UYK393138 VIG393126:VIG393138 VSC393126:VSC393138 WBY393126:WBY393138 WLU393126:WLU393138 WVQ393126:WVQ393138 H458662:H458674 JE458662:JE458674 TA458662:TA458674 ACW458662:ACW458674 AMS458662:AMS458674 AWO458662:AWO458674 BGK458662:BGK458674 BQG458662:BQG458674 CAC458662:CAC458674 CJY458662:CJY458674 CTU458662:CTU458674 DDQ458662:DDQ458674 DNM458662:DNM458674 DXI458662:DXI458674 EHE458662:EHE458674 ERA458662:ERA458674 FAW458662:FAW458674 FKS458662:FKS458674 FUO458662:FUO458674 GEK458662:GEK458674 GOG458662:GOG458674 GYC458662:GYC458674 HHY458662:HHY458674 HRU458662:HRU458674 IBQ458662:IBQ458674 ILM458662:ILM458674 IVI458662:IVI458674 JFE458662:JFE458674 JPA458662:JPA458674 JYW458662:JYW458674 KIS458662:KIS458674 KSO458662:KSO458674 LCK458662:LCK458674 LMG458662:LMG458674 LWC458662:LWC458674 MFY458662:MFY458674 MPU458662:MPU458674 MZQ458662:MZQ458674 NJM458662:NJM458674 NTI458662:NTI458674 ODE458662:ODE458674 ONA458662:ONA458674 OWW458662:OWW458674 PGS458662:PGS458674 PQO458662:PQO458674 QAK458662:QAK458674 QKG458662:QKG458674 QUC458662:QUC458674 RDY458662:RDY458674 RNU458662:RNU458674 RXQ458662:RXQ458674 SHM458662:SHM458674 SRI458662:SRI458674 TBE458662:TBE458674 TLA458662:TLA458674 TUW458662:TUW458674 UES458662:UES458674 UOO458662:UOO458674 UYK458662:UYK458674 VIG458662:VIG458674 VSC458662:VSC458674 WBY458662:WBY458674 WLU458662:WLU458674 WVQ458662:WVQ458674 H524198:H524210 JE524198:JE524210 TA524198:TA524210 ACW524198:ACW524210 AMS524198:AMS524210 AWO524198:AWO524210 BGK524198:BGK524210 BQG524198:BQG524210 CAC524198:CAC524210 CJY524198:CJY524210 CTU524198:CTU524210 DDQ524198:DDQ524210 DNM524198:DNM524210 DXI524198:DXI524210 EHE524198:EHE524210 ERA524198:ERA524210 FAW524198:FAW524210 FKS524198:FKS524210 FUO524198:FUO524210 GEK524198:GEK524210 GOG524198:GOG524210 GYC524198:GYC524210 HHY524198:HHY524210 HRU524198:HRU524210 IBQ524198:IBQ524210 ILM524198:ILM524210 IVI524198:IVI524210 JFE524198:JFE524210 JPA524198:JPA524210 JYW524198:JYW524210 KIS524198:KIS524210 KSO524198:KSO524210 LCK524198:LCK524210 LMG524198:LMG524210 LWC524198:LWC524210 MFY524198:MFY524210 MPU524198:MPU524210 MZQ524198:MZQ524210 NJM524198:NJM524210 NTI524198:NTI524210 ODE524198:ODE524210 ONA524198:ONA524210 OWW524198:OWW524210 PGS524198:PGS524210 PQO524198:PQO524210 QAK524198:QAK524210 QKG524198:QKG524210 QUC524198:QUC524210 RDY524198:RDY524210 RNU524198:RNU524210 RXQ524198:RXQ524210 SHM524198:SHM524210 SRI524198:SRI524210 TBE524198:TBE524210 TLA524198:TLA524210 TUW524198:TUW524210 UES524198:UES524210 UOO524198:UOO524210 UYK524198:UYK524210 VIG524198:VIG524210 VSC524198:VSC524210 WBY524198:WBY524210 WLU524198:WLU524210 WVQ524198:WVQ524210 H589734:H589746 JE589734:JE589746 TA589734:TA589746 ACW589734:ACW589746 AMS589734:AMS589746 AWO589734:AWO589746 BGK589734:BGK589746 BQG589734:BQG589746 CAC589734:CAC589746 CJY589734:CJY589746 CTU589734:CTU589746 DDQ589734:DDQ589746 DNM589734:DNM589746 DXI589734:DXI589746 EHE589734:EHE589746 ERA589734:ERA589746 FAW589734:FAW589746 FKS589734:FKS589746 FUO589734:FUO589746 GEK589734:GEK589746 GOG589734:GOG589746 GYC589734:GYC589746 HHY589734:HHY589746 HRU589734:HRU589746 IBQ589734:IBQ589746 ILM589734:ILM589746 IVI589734:IVI589746 JFE589734:JFE589746 JPA589734:JPA589746 JYW589734:JYW589746 KIS589734:KIS589746 KSO589734:KSO589746 LCK589734:LCK589746 LMG589734:LMG589746 LWC589734:LWC589746 MFY589734:MFY589746 MPU589734:MPU589746 MZQ589734:MZQ589746 NJM589734:NJM589746 NTI589734:NTI589746 ODE589734:ODE589746 ONA589734:ONA589746 OWW589734:OWW589746 PGS589734:PGS589746 PQO589734:PQO589746 QAK589734:QAK589746 QKG589734:QKG589746 QUC589734:QUC589746 RDY589734:RDY589746 RNU589734:RNU589746 RXQ589734:RXQ589746 SHM589734:SHM589746 SRI589734:SRI589746 TBE589734:TBE589746 TLA589734:TLA589746 TUW589734:TUW589746 UES589734:UES589746 UOO589734:UOO589746 UYK589734:UYK589746 VIG589734:VIG589746 VSC589734:VSC589746 WBY589734:WBY589746 WLU589734:WLU589746 WVQ589734:WVQ589746 H655270:H655282 JE655270:JE655282 TA655270:TA655282 ACW655270:ACW655282 AMS655270:AMS655282 AWO655270:AWO655282 BGK655270:BGK655282 BQG655270:BQG655282 CAC655270:CAC655282 CJY655270:CJY655282 CTU655270:CTU655282 DDQ655270:DDQ655282 DNM655270:DNM655282 DXI655270:DXI655282 EHE655270:EHE655282 ERA655270:ERA655282 FAW655270:FAW655282 FKS655270:FKS655282 FUO655270:FUO655282 GEK655270:GEK655282 GOG655270:GOG655282 GYC655270:GYC655282 HHY655270:HHY655282 HRU655270:HRU655282 IBQ655270:IBQ655282 ILM655270:ILM655282 IVI655270:IVI655282 JFE655270:JFE655282 JPA655270:JPA655282 JYW655270:JYW655282 KIS655270:KIS655282 KSO655270:KSO655282 LCK655270:LCK655282 LMG655270:LMG655282 LWC655270:LWC655282 MFY655270:MFY655282 MPU655270:MPU655282 MZQ655270:MZQ655282 NJM655270:NJM655282 NTI655270:NTI655282 ODE655270:ODE655282 ONA655270:ONA655282 OWW655270:OWW655282 PGS655270:PGS655282 PQO655270:PQO655282 QAK655270:QAK655282 QKG655270:QKG655282 QUC655270:QUC655282 RDY655270:RDY655282 RNU655270:RNU655282 RXQ655270:RXQ655282 SHM655270:SHM655282 SRI655270:SRI655282 TBE655270:TBE655282 TLA655270:TLA655282 TUW655270:TUW655282 UES655270:UES655282 UOO655270:UOO655282 UYK655270:UYK655282 VIG655270:VIG655282 VSC655270:VSC655282 WBY655270:WBY655282 WLU655270:WLU655282 WVQ655270:WVQ655282 H720806:H720818 JE720806:JE720818 TA720806:TA720818 ACW720806:ACW720818 AMS720806:AMS720818 AWO720806:AWO720818 BGK720806:BGK720818 BQG720806:BQG720818 CAC720806:CAC720818 CJY720806:CJY720818 CTU720806:CTU720818 DDQ720806:DDQ720818 DNM720806:DNM720818 DXI720806:DXI720818 EHE720806:EHE720818 ERA720806:ERA720818 FAW720806:FAW720818 FKS720806:FKS720818 FUO720806:FUO720818 GEK720806:GEK720818 GOG720806:GOG720818 GYC720806:GYC720818 HHY720806:HHY720818 HRU720806:HRU720818 IBQ720806:IBQ720818 ILM720806:ILM720818 IVI720806:IVI720818 JFE720806:JFE720818 JPA720806:JPA720818 JYW720806:JYW720818 KIS720806:KIS720818 KSO720806:KSO720818 LCK720806:LCK720818 LMG720806:LMG720818 LWC720806:LWC720818 MFY720806:MFY720818 MPU720806:MPU720818 MZQ720806:MZQ720818 NJM720806:NJM720818 NTI720806:NTI720818 ODE720806:ODE720818 ONA720806:ONA720818 OWW720806:OWW720818 PGS720806:PGS720818 PQO720806:PQO720818 QAK720806:QAK720818 QKG720806:QKG720818 QUC720806:QUC720818 RDY720806:RDY720818 RNU720806:RNU720818 RXQ720806:RXQ720818 SHM720806:SHM720818 SRI720806:SRI720818 TBE720806:TBE720818 TLA720806:TLA720818 TUW720806:TUW720818 UES720806:UES720818 UOO720806:UOO720818 UYK720806:UYK720818 VIG720806:VIG720818 VSC720806:VSC720818 WBY720806:WBY720818 WLU720806:WLU720818 WVQ720806:WVQ720818 H786342:H786354 JE786342:JE786354 TA786342:TA786354 ACW786342:ACW786354 AMS786342:AMS786354 AWO786342:AWO786354 BGK786342:BGK786354 BQG786342:BQG786354 CAC786342:CAC786354 CJY786342:CJY786354 CTU786342:CTU786354 DDQ786342:DDQ786354 DNM786342:DNM786354 DXI786342:DXI786354 EHE786342:EHE786354 ERA786342:ERA786354 FAW786342:FAW786354 FKS786342:FKS786354 FUO786342:FUO786354 GEK786342:GEK786354 GOG786342:GOG786354 GYC786342:GYC786354 HHY786342:HHY786354 HRU786342:HRU786354 IBQ786342:IBQ786354 ILM786342:ILM786354 IVI786342:IVI786354 JFE786342:JFE786354 JPA786342:JPA786354 JYW786342:JYW786354 KIS786342:KIS786354 KSO786342:KSO786354 LCK786342:LCK786354 LMG786342:LMG786354 LWC786342:LWC786354 MFY786342:MFY786354 MPU786342:MPU786354 MZQ786342:MZQ786354 NJM786342:NJM786354 NTI786342:NTI786354 ODE786342:ODE786354 ONA786342:ONA786354 OWW786342:OWW786354 PGS786342:PGS786354 PQO786342:PQO786354 QAK786342:QAK786354 QKG786342:QKG786354 QUC786342:QUC786354 RDY786342:RDY786354 RNU786342:RNU786354 RXQ786342:RXQ786354 SHM786342:SHM786354 SRI786342:SRI786354 TBE786342:TBE786354 TLA786342:TLA786354 TUW786342:TUW786354 UES786342:UES786354 UOO786342:UOO786354 UYK786342:UYK786354 VIG786342:VIG786354 VSC786342:VSC786354 WBY786342:WBY786354 WLU786342:WLU786354 WVQ786342:WVQ786354 H851878:H851890 JE851878:JE851890 TA851878:TA851890 ACW851878:ACW851890 AMS851878:AMS851890 AWO851878:AWO851890 BGK851878:BGK851890 BQG851878:BQG851890 CAC851878:CAC851890 CJY851878:CJY851890 CTU851878:CTU851890 DDQ851878:DDQ851890 DNM851878:DNM851890 DXI851878:DXI851890 EHE851878:EHE851890 ERA851878:ERA851890 FAW851878:FAW851890 FKS851878:FKS851890 FUO851878:FUO851890 GEK851878:GEK851890 GOG851878:GOG851890 GYC851878:GYC851890 HHY851878:HHY851890 HRU851878:HRU851890 IBQ851878:IBQ851890 ILM851878:ILM851890 IVI851878:IVI851890 JFE851878:JFE851890 JPA851878:JPA851890 JYW851878:JYW851890 KIS851878:KIS851890 KSO851878:KSO851890 LCK851878:LCK851890 LMG851878:LMG851890 LWC851878:LWC851890 MFY851878:MFY851890 MPU851878:MPU851890 MZQ851878:MZQ851890 NJM851878:NJM851890 NTI851878:NTI851890 ODE851878:ODE851890 ONA851878:ONA851890 OWW851878:OWW851890 PGS851878:PGS851890 PQO851878:PQO851890 QAK851878:QAK851890 QKG851878:QKG851890 QUC851878:QUC851890 RDY851878:RDY851890 RNU851878:RNU851890 RXQ851878:RXQ851890 SHM851878:SHM851890 SRI851878:SRI851890 TBE851878:TBE851890 TLA851878:TLA851890 TUW851878:TUW851890 UES851878:UES851890 UOO851878:UOO851890 UYK851878:UYK851890 VIG851878:VIG851890 VSC851878:VSC851890 WBY851878:WBY851890 WLU851878:WLU851890 WVQ851878:WVQ851890 H917414:H917426 JE917414:JE917426 TA917414:TA917426 ACW917414:ACW917426 AMS917414:AMS917426 AWO917414:AWO917426 BGK917414:BGK917426 BQG917414:BQG917426 CAC917414:CAC917426 CJY917414:CJY917426 CTU917414:CTU917426 DDQ917414:DDQ917426 DNM917414:DNM917426 DXI917414:DXI917426 EHE917414:EHE917426 ERA917414:ERA917426 FAW917414:FAW917426 FKS917414:FKS917426 FUO917414:FUO917426 GEK917414:GEK917426 GOG917414:GOG917426 GYC917414:GYC917426 HHY917414:HHY917426 HRU917414:HRU917426 IBQ917414:IBQ917426 ILM917414:ILM917426 IVI917414:IVI917426 JFE917414:JFE917426 JPA917414:JPA917426 JYW917414:JYW917426 KIS917414:KIS917426 KSO917414:KSO917426 LCK917414:LCK917426 LMG917414:LMG917426 LWC917414:LWC917426 MFY917414:MFY917426 MPU917414:MPU917426 MZQ917414:MZQ917426 NJM917414:NJM917426 NTI917414:NTI917426 ODE917414:ODE917426 ONA917414:ONA917426 OWW917414:OWW917426 PGS917414:PGS917426 PQO917414:PQO917426 QAK917414:QAK917426 QKG917414:QKG917426 QUC917414:QUC917426 RDY917414:RDY917426 RNU917414:RNU917426 RXQ917414:RXQ917426 SHM917414:SHM917426 SRI917414:SRI917426 TBE917414:TBE917426 TLA917414:TLA917426 TUW917414:TUW917426 UES917414:UES917426 UOO917414:UOO917426 UYK917414:UYK917426 VIG917414:VIG917426 VSC917414:VSC917426 WBY917414:WBY917426 WLU917414:WLU917426 WVQ917414:WVQ917426 H982950:H982962 JE982950:JE982962 TA982950:TA982962 ACW982950:ACW982962 AMS982950:AMS982962 AWO982950:AWO982962 BGK982950:BGK982962 BQG982950:BQG982962 CAC982950:CAC982962 CJY982950:CJY982962 CTU982950:CTU982962 DDQ982950:DDQ982962 DNM982950:DNM982962 DXI982950:DXI982962 EHE982950:EHE982962 ERA982950:ERA982962 FAW982950:FAW982962 FKS982950:FKS982962 FUO982950:FUO982962 GEK982950:GEK982962 GOG982950:GOG982962 GYC982950:GYC982962 HHY982950:HHY982962 HRU982950:HRU982962 IBQ982950:IBQ982962 ILM982950:ILM982962 IVI982950:IVI982962 JFE982950:JFE982962 JPA982950:JPA982962 JYW982950:JYW982962 KIS982950:KIS982962 KSO982950:KSO982962 LCK982950:LCK982962 LMG982950:LMG982962 LWC982950:LWC982962 MFY982950:MFY982962 MPU982950:MPU982962 MZQ982950:MZQ982962 NJM982950:NJM982962 NTI982950:NTI982962 ODE982950:ODE982962 ONA982950:ONA982962 OWW982950:OWW982962 PGS982950:PGS982962 PQO982950:PQO982962 QAK982950:QAK982962 QKG982950:QKG982962 QUC982950:QUC982962 RDY982950:RDY982962 RNU982950:RNU982962 RXQ982950:RXQ982962 SHM982950:SHM982962 SRI982950:SRI982962 TBE982950:TBE982962 TLA982950:TLA982962 TUW982950:TUW982962 UES982950:UES982962 UOO982950:UOO982962 UYK982950:UYK982962 VIG982950:VIG982962 VSC982950:VSC982962 WBY982950:WBY982962 WLU982950:WLU982962 WVQ982950:WVQ982962 F65460 JC65460 SY65460 ACU65460 AMQ65460 AWM65460 BGI65460 BQE65460 CAA65460 CJW65460 CTS65460 DDO65460 DNK65460 DXG65460 EHC65460 EQY65460 FAU65460 FKQ65460 FUM65460 GEI65460 GOE65460 GYA65460 HHW65460 HRS65460 IBO65460 ILK65460 IVG65460 JFC65460 JOY65460 JYU65460 KIQ65460 KSM65460 LCI65460 LME65460 LWA65460 MFW65460 MPS65460 MZO65460 NJK65460 NTG65460 ODC65460 OMY65460 OWU65460 PGQ65460 PQM65460 QAI65460 QKE65460 QUA65460 RDW65460 RNS65460 RXO65460 SHK65460 SRG65460 TBC65460 TKY65460 TUU65460 UEQ65460 UOM65460 UYI65460 VIE65460 VSA65460 WBW65460 WLS65460 WVO65460 F130996 JC130996 SY130996 ACU130996 AMQ130996 AWM130996 BGI130996 BQE130996 CAA130996 CJW130996 CTS130996 DDO130996 DNK130996 DXG130996 EHC130996 EQY130996 FAU130996 FKQ130996 FUM130996 GEI130996 GOE130996 GYA130996 HHW130996 HRS130996 IBO130996 ILK130996 IVG130996 JFC130996 JOY130996 JYU130996 KIQ130996 KSM130996 LCI130996 LME130996 LWA130996 MFW130996 MPS130996 MZO130996 NJK130996 NTG130996 ODC130996 OMY130996 OWU130996 PGQ130996 PQM130996 QAI130996 QKE130996 QUA130996 RDW130996 RNS130996 RXO130996 SHK130996 SRG130996 TBC130996 TKY130996 TUU130996 UEQ130996 UOM130996 UYI130996 VIE130996 VSA130996 WBW130996 WLS130996 WVO130996 F196532 JC196532 SY196532 ACU196532 AMQ196532 AWM196532 BGI196532 BQE196532 CAA196532 CJW196532 CTS196532 DDO196532 DNK196532 DXG196532 EHC196532 EQY196532 FAU196532 FKQ196532 FUM196532 GEI196532 GOE196532 GYA196532 HHW196532 HRS196532 IBO196532 ILK196532 IVG196532 JFC196532 JOY196532 JYU196532 KIQ196532 KSM196532 LCI196532 LME196532 LWA196532 MFW196532 MPS196532 MZO196532 NJK196532 NTG196532 ODC196532 OMY196532 OWU196532 PGQ196532 PQM196532 QAI196532 QKE196532 QUA196532 RDW196532 RNS196532 RXO196532 SHK196532 SRG196532 TBC196532 TKY196532 TUU196532 UEQ196532 UOM196532 UYI196532 VIE196532 VSA196532 WBW196532 WLS196532 WVO196532 F262068 JC262068 SY262068 ACU262068 AMQ262068 AWM262068 BGI262068 BQE262068 CAA262068 CJW262068 CTS262068 DDO262068 DNK262068 DXG262068 EHC262068 EQY262068 FAU262068 FKQ262068 FUM262068 GEI262068 GOE262068 GYA262068 HHW262068 HRS262068 IBO262068 ILK262068 IVG262068 JFC262068 JOY262068 JYU262068 KIQ262068 KSM262068 LCI262068 LME262068 LWA262068 MFW262068 MPS262068 MZO262068 NJK262068 NTG262068 ODC262068 OMY262068 OWU262068 PGQ262068 PQM262068 QAI262068 QKE262068 QUA262068 RDW262068 RNS262068 RXO262068 SHK262068 SRG262068 TBC262068 TKY262068 TUU262068 UEQ262068 UOM262068 UYI262068 VIE262068 VSA262068 WBW262068 WLS262068 WVO262068 F327604 JC327604 SY327604 ACU327604 AMQ327604 AWM327604 BGI327604 BQE327604 CAA327604 CJW327604 CTS327604 DDO327604 DNK327604 DXG327604 EHC327604 EQY327604 FAU327604 FKQ327604 FUM327604 GEI327604 GOE327604 GYA327604 HHW327604 HRS327604 IBO327604 ILK327604 IVG327604 JFC327604 JOY327604 JYU327604 KIQ327604 KSM327604 LCI327604 LME327604 LWA327604 MFW327604 MPS327604 MZO327604 NJK327604 NTG327604 ODC327604 OMY327604 OWU327604 PGQ327604 PQM327604 QAI327604 QKE327604 QUA327604 RDW327604 RNS327604 RXO327604 SHK327604 SRG327604 TBC327604 TKY327604 TUU327604 UEQ327604 UOM327604 UYI327604 VIE327604 VSA327604 WBW327604 WLS327604 WVO327604 F393140 JC393140 SY393140 ACU393140 AMQ393140 AWM393140 BGI393140 BQE393140 CAA393140 CJW393140 CTS393140 DDO393140 DNK393140 DXG393140 EHC393140 EQY393140 FAU393140 FKQ393140 FUM393140 GEI393140 GOE393140 GYA393140 HHW393140 HRS393140 IBO393140 ILK393140 IVG393140 JFC393140 JOY393140 JYU393140 KIQ393140 KSM393140 LCI393140 LME393140 LWA393140 MFW393140 MPS393140 MZO393140 NJK393140 NTG393140 ODC393140 OMY393140 OWU393140 PGQ393140 PQM393140 QAI393140 QKE393140 QUA393140 RDW393140 RNS393140 RXO393140 SHK393140 SRG393140 TBC393140 TKY393140 TUU393140 UEQ393140 UOM393140 UYI393140 VIE393140 VSA393140 WBW393140 WLS393140 WVO393140 F458676 JC458676 SY458676 ACU458676 AMQ458676 AWM458676 BGI458676 BQE458676 CAA458676 CJW458676 CTS458676 DDO458676 DNK458676 DXG458676 EHC458676 EQY458676 FAU458676 FKQ458676 FUM458676 GEI458676 GOE458676 GYA458676 HHW458676 HRS458676 IBO458676 ILK458676 IVG458676 JFC458676 JOY458676 JYU458676 KIQ458676 KSM458676 LCI458676 LME458676 LWA458676 MFW458676 MPS458676 MZO458676 NJK458676 NTG458676 ODC458676 OMY458676 OWU458676 PGQ458676 PQM458676 QAI458676 QKE458676 QUA458676 RDW458676 RNS458676 RXO458676 SHK458676 SRG458676 TBC458676 TKY458676 TUU458676 UEQ458676 UOM458676 UYI458676 VIE458676 VSA458676 WBW458676 WLS458676 WVO458676 F524212 JC524212 SY524212 ACU524212 AMQ524212 AWM524212 BGI524212 BQE524212 CAA524212 CJW524212 CTS524212 DDO524212 DNK524212 DXG524212 EHC524212 EQY524212 FAU524212 FKQ524212 FUM524212 GEI524212 GOE524212 GYA524212 HHW524212 HRS524212 IBO524212 ILK524212 IVG524212 JFC524212 JOY524212 JYU524212 KIQ524212 KSM524212 LCI524212 LME524212 LWA524212 MFW524212 MPS524212 MZO524212 NJK524212 NTG524212 ODC524212 OMY524212 OWU524212 PGQ524212 PQM524212 QAI524212 QKE524212 QUA524212 RDW524212 RNS524212 RXO524212 SHK524212 SRG524212 TBC524212 TKY524212 TUU524212 UEQ524212 UOM524212 UYI524212 VIE524212 VSA524212 WBW524212 WLS524212 WVO524212 F589748 JC589748 SY589748 ACU589748 AMQ589748 AWM589748 BGI589748 BQE589748 CAA589748 CJW589748 CTS589748 DDO589748 DNK589748 DXG589748 EHC589748 EQY589748 FAU589748 FKQ589748 FUM589748 GEI589748 GOE589748 GYA589748 HHW589748 HRS589748 IBO589748 ILK589748 IVG589748 JFC589748 JOY589748 JYU589748 KIQ589748 KSM589748 LCI589748 LME589748 LWA589748 MFW589748 MPS589748 MZO589748 NJK589748 NTG589748 ODC589748 OMY589748 OWU589748 PGQ589748 PQM589748 QAI589748 QKE589748 QUA589748 RDW589748 RNS589748 RXO589748 SHK589748 SRG589748 TBC589748 TKY589748 TUU589748 UEQ589748 UOM589748 UYI589748 VIE589748 VSA589748 WBW589748 WLS589748 WVO589748 F655284 JC655284 SY655284 ACU655284 AMQ655284 AWM655284 BGI655284 BQE655284 CAA655284 CJW655284 CTS655284 DDO655284 DNK655284 DXG655284 EHC655284 EQY655284 FAU655284 FKQ655284 FUM655284 GEI655284 GOE655284 GYA655284 HHW655284 HRS655284 IBO655284 ILK655284 IVG655284 JFC655284 JOY655284 JYU655284 KIQ655284 KSM655284 LCI655284 LME655284 LWA655284 MFW655284 MPS655284 MZO655284 NJK655284 NTG655284 ODC655284 OMY655284 OWU655284 PGQ655284 PQM655284 QAI655284 QKE655284 QUA655284 RDW655284 RNS655284 RXO655284 SHK655284 SRG655284 TBC655284 TKY655284 TUU655284 UEQ655284 UOM655284 UYI655284 VIE655284 VSA655284 WBW655284 WLS655284 WVO655284 F720820 JC720820 SY720820 ACU720820 AMQ720820 AWM720820 BGI720820 BQE720820 CAA720820 CJW720820 CTS720820 DDO720820 DNK720820 DXG720820 EHC720820 EQY720820 FAU720820 FKQ720820 FUM720820 GEI720820 GOE720820 GYA720820 HHW720820 HRS720820 IBO720820 ILK720820 IVG720820 JFC720820 JOY720820 JYU720820 KIQ720820 KSM720820 LCI720820 LME720820 LWA720820 MFW720820 MPS720820 MZO720820 NJK720820 NTG720820 ODC720820 OMY720820 OWU720820 PGQ720820 PQM720820 QAI720820 QKE720820 QUA720820 RDW720820 RNS720820 RXO720820 SHK720820 SRG720820 TBC720820 TKY720820 TUU720820 UEQ720820 UOM720820 UYI720820 VIE720820 VSA720820 WBW720820 WLS720820 WVO720820 F786356 JC786356 SY786356 ACU786356 AMQ786356 AWM786356 BGI786356 BQE786356 CAA786356 CJW786356 CTS786356 DDO786356 DNK786356 DXG786356 EHC786356 EQY786356 FAU786356 FKQ786356 FUM786356 GEI786356 GOE786356 GYA786356 HHW786356 HRS786356 IBO786356 ILK786356 IVG786356 JFC786356 JOY786356 JYU786356 KIQ786356 KSM786356 LCI786356 LME786356 LWA786356 MFW786356 MPS786356 MZO786356 NJK786356 NTG786356 ODC786356 OMY786356 OWU786356 PGQ786356 PQM786356 QAI786356 QKE786356 QUA786356 RDW786356 RNS786356 RXO786356 SHK786356 SRG786356 TBC786356 TKY786356 TUU786356 UEQ786356 UOM786356 UYI786356 VIE786356 VSA786356 WBW786356 WLS786356 WVO786356 F851892 JC851892 SY851892 ACU851892 AMQ851892 AWM851892 BGI851892 BQE851892 CAA851892 CJW851892 CTS851892 DDO851892 DNK851892 DXG851892 EHC851892 EQY851892 FAU851892 FKQ851892 FUM851892 GEI851892 GOE851892 GYA851892 HHW851892 HRS851892 IBO851892 ILK851892 IVG851892 JFC851892 JOY851892 JYU851892 KIQ851892 KSM851892 LCI851892 LME851892 LWA851892 MFW851892 MPS851892 MZO851892 NJK851892 NTG851892 ODC851892 OMY851892 OWU851892 PGQ851892 PQM851892 QAI851892 QKE851892 QUA851892 RDW851892 RNS851892 RXO851892 SHK851892 SRG851892 TBC851892 TKY851892 TUU851892 UEQ851892 UOM851892 UYI851892 VIE851892 VSA851892 WBW851892 WLS851892 WVO851892 F917428 JC917428 SY917428 ACU917428 AMQ917428 AWM917428 BGI917428 BQE917428 CAA917428 CJW917428 CTS917428 DDO917428 DNK917428 DXG917428 EHC917428 EQY917428 FAU917428 FKQ917428 FUM917428 GEI917428 GOE917428 GYA917428 HHW917428 HRS917428 IBO917428 ILK917428 IVG917428 JFC917428 JOY917428 JYU917428 KIQ917428 KSM917428 LCI917428 LME917428 LWA917428 MFW917428 MPS917428 MZO917428 NJK917428 NTG917428 ODC917428 OMY917428 OWU917428 PGQ917428 PQM917428 QAI917428 QKE917428 QUA917428 RDW917428 RNS917428 RXO917428 SHK917428 SRG917428 TBC917428 TKY917428 TUU917428 UEQ917428 UOM917428 UYI917428 VIE917428 VSA917428 WBW917428 WLS917428 WVO917428 F982964 JC982964 SY982964 ACU982964 AMQ982964 AWM982964 BGI982964 BQE982964 CAA982964 CJW982964 CTS982964 DDO982964 DNK982964 DXG982964 EHC982964 EQY982964 FAU982964 FKQ982964 FUM982964 GEI982964 GOE982964 GYA982964 HHW982964 HRS982964 IBO982964 ILK982964 IVG982964 JFC982964 JOY982964 JYU982964 KIQ982964 KSM982964 LCI982964 LME982964 LWA982964 MFW982964 MPS982964 MZO982964 NJK982964 NTG982964 ODC982964 OMY982964 OWU982964 PGQ982964 PQM982964 QAI982964 QKE982964 QUA982964 RDW982964 RNS982964 RXO982964 SHK982964 SRG982964 TBC982964 TKY982964 TUU982964 UEQ982964 UOM982964 UYI982964 VIE982964 VSA982964 WBW982964 WLS982964 WVO982964 H65460 JE65460 TA65460 ACW65460 AMS65460 AWO65460 BGK65460 BQG65460 CAC65460 CJY65460 CTU65460 DDQ65460 DNM65460 DXI65460 EHE65460 ERA65460 FAW65460 FKS65460 FUO65460 GEK65460 GOG65460 GYC65460 HHY65460 HRU65460 IBQ65460 ILM65460 IVI65460 JFE65460 JPA65460 JYW65460 KIS65460 KSO65460 LCK65460 LMG65460 LWC65460 MFY65460 MPU65460 MZQ65460 NJM65460 NTI65460 ODE65460 ONA65460 OWW65460 PGS65460 PQO65460 QAK65460 QKG65460 QUC65460 RDY65460 RNU65460 RXQ65460 SHM65460 SRI65460 TBE65460 TLA65460 TUW65460 UES65460 UOO65460 UYK65460 VIG65460 VSC65460 WBY65460 WLU65460 WVQ65460 H130996 JE130996 TA130996 ACW130996 AMS130996 AWO130996 BGK130996 BQG130996 CAC130996 CJY130996 CTU130996 DDQ130996 DNM130996 DXI130996 EHE130996 ERA130996 FAW130996 FKS130996 FUO130996 GEK130996 GOG130996 GYC130996 HHY130996 HRU130996 IBQ130996 ILM130996 IVI130996 JFE130996 JPA130996 JYW130996 KIS130996 KSO130996 LCK130996 LMG130996 LWC130996 MFY130996 MPU130996 MZQ130996 NJM130996 NTI130996 ODE130996 ONA130996 OWW130996 PGS130996 PQO130996 QAK130996 QKG130996 QUC130996 RDY130996 RNU130996 RXQ130996 SHM130996 SRI130996 TBE130996 TLA130996 TUW130996 UES130996 UOO130996 UYK130996 VIG130996 VSC130996 WBY130996 WLU130996 WVQ130996 H196532 JE196532 TA196532 ACW196532 AMS196532 AWO196532 BGK196532 BQG196532 CAC196532 CJY196532 CTU196532 DDQ196532 DNM196532 DXI196532 EHE196532 ERA196532 FAW196532 FKS196532 FUO196532 GEK196532 GOG196532 GYC196532 HHY196532 HRU196532 IBQ196532 ILM196532 IVI196532 JFE196532 JPA196532 JYW196532 KIS196532 KSO196532 LCK196532 LMG196532 LWC196532 MFY196532 MPU196532 MZQ196532 NJM196532 NTI196532 ODE196532 ONA196532 OWW196532 PGS196532 PQO196532 QAK196532 QKG196532 QUC196532 RDY196532 RNU196532 RXQ196532 SHM196532 SRI196532 TBE196532 TLA196532 TUW196532 UES196532 UOO196532 UYK196532 VIG196532 VSC196532 WBY196532 WLU196532 WVQ196532 H262068 JE262068 TA262068 ACW262068 AMS262068 AWO262068 BGK262068 BQG262068 CAC262068 CJY262068 CTU262068 DDQ262068 DNM262068 DXI262068 EHE262068 ERA262068 FAW262068 FKS262068 FUO262068 GEK262068 GOG262068 GYC262068 HHY262068 HRU262068 IBQ262068 ILM262068 IVI262068 JFE262068 JPA262068 JYW262068 KIS262068 KSO262068 LCK262068 LMG262068 LWC262068 MFY262068 MPU262068 MZQ262068 NJM262068 NTI262068 ODE262068 ONA262068 OWW262068 PGS262068 PQO262068 QAK262068 QKG262068 QUC262068 RDY262068 RNU262068 RXQ262068 SHM262068 SRI262068 TBE262068 TLA262068 TUW262068 UES262068 UOO262068 UYK262068 VIG262068 VSC262068 WBY262068 WLU262068 WVQ262068 H327604 JE327604 TA327604 ACW327604 AMS327604 AWO327604 BGK327604 BQG327604 CAC327604 CJY327604 CTU327604 DDQ327604 DNM327604 DXI327604 EHE327604 ERA327604 FAW327604 FKS327604 FUO327604 GEK327604 GOG327604 GYC327604 HHY327604 HRU327604 IBQ327604 ILM327604 IVI327604 JFE327604 JPA327604 JYW327604 KIS327604 KSO327604 LCK327604 LMG327604 LWC327604 MFY327604 MPU327604 MZQ327604 NJM327604 NTI327604 ODE327604 ONA327604 OWW327604 PGS327604 PQO327604 QAK327604 QKG327604 QUC327604 RDY327604 RNU327604 RXQ327604 SHM327604 SRI327604 TBE327604 TLA327604 TUW327604 UES327604 UOO327604 UYK327604 VIG327604 VSC327604 WBY327604 WLU327604 WVQ327604 H393140 JE393140 TA393140 ACW393140 AMS393140 AWO393140 BGK393140 BQG393140 CAC393140 CJY393140 CTU393140 DDQ393140 DNM393140 DXI393140 EHE393140 ERA393140 FAW393140 FKS393140 FUO393140 GEK393140 GOG393140 GYC393140 HHY393140 HRU393140 IBQ393140 ILM393140 IVI393140 JFE393140 JPA393140 JYW393140 KIS393140 KSO393140 LCK393140 LMG393140 LWC393140 MFY393140 MPU393140 MZQ393140 NJM393140 NTI393140 ODE393140 ONA393140 OWW393140 PGS393140 PQO393140 QAK393140 QKG393140 QUC393140 RDY393140 RNU393140 RXQ393140 SHM393140 SRI393140 TBE393140 TLA393140 TUW393140 UES393140 UOO393140 UYK393140 VIG393140 VSC393140 WBY393140 WLU393140 WVQ393140 H458676 JE458676 TA458676 ACW458676 AMS458676 AWO458676 BGK458676 BQG458676 CAC458676 CJY458676 CTU458676 DDQ458676 DNM458676 DXI458676 EHE458676 ERA458676 FAW458676 FKS458676 FUO458676 GEK458676 GOG458676 GYC458676 HHY458676 HRU458676 IBQ458676 ILM458676 IVI458676 JFE458676 JPA458676 JYW458676 KIS458676 KSO458676 LCK458676 LMG458676 LWC458676 MFY458676 MPU458676 MZQ458676 NJM458676 NTI458676 ODE458676 ONA458676 OWW458676 PGS458676 PQO458676 QAK458676 QKG458676 QUC458676 RDY458676 RNU458676 RXQ458676 SHM458676 SRI458676 TBE458676 TLA458676 TUW458676 UES458676 UOO458676 UYK458676 VIG458676 VSC458676 WBY458676 WLU458676 WVQ458676 H524212 JE524212 TA524212 ACW524212 AMS524212 AWO524212 BGK524212 BQG524212 CAC524212 CJY524212 CTU524212 DDQ524212 DNM524212 DXI524212 EHE524212 ERA524212 FAW524212 FKS524212 FUO524212 GEK524212 GOG524212 GYC524212 HHY524212 HRU524212 IBQ524212 ILM524212 IVI524212 JFE524212 JPA524212 JYW524212 KIS524212 KSO524212 LCK524212 LMG524212 LWC524212 MFY524212 MPU524212 MZQ524212 NJM524212 NTI524212 ODE524212 ONA524212 OWW524212 PGS524212 PQO524212 QAK524212 QKG524212 QUC524212 RDY524212 RNU524212 RXQ524212 SHM524212 SRI524212 TBE524212 TLA524212 TUW524212 UES524212 UOO524212 UYK524212 VIG524212 VSC524212 WBY524212 WLU524212 WVQ524212 H589748 JE589748 TA589748 ACW589748 AMS589748 AWO589748 BGK589748 BQG589748 CAC589748 CJY589748 CTU589748 DDQ589748 DNM589748 DXI589748 EHE589748 ERA589748 FAW589748 FKS589748 FUO589748 GEK589748 GOG589748 GYC589748 HHY589748 HRU589748 IBQ589748 ILM589748 IVI589748 JFE589748 JPA589748 JYW589748 KIS589748 KSO589748 LCK589748 LMG589748 LWC589748 MFY589748 MPU589748 MZQ589748 NJM589748 NTI589748 ODE589748 ONA589748 OWW589748 PGS589748 PQO589748 QAK589748 QKG589748 QUC589748 RDY589748 RNU589748 RXQ589748 SHM589748 SRI589748 TBE589748 TLA589748 TUW589748 UES589748 UOO589748 UYK589748 VIG589748 VSC589748 WBY589748 WLU589748 WVQ589748 H655284 JE655284 TA655284 ACW655284 AMS655284 AWO655284 BGK655284 BQG655284 CAC655284 CJY655284 CTU655284 DDQ655284 DNM655284 DXI655284 EHE655284 ERA655284 FAW655284 FKS655284 FUO655284 GEK655284 GOG655284 GYC655284 HHY655284 HRU655284 IBQ655284 ILM655284 IVI655284 JFE655284 JPA655284 JYW655284 KIS655284 KSO655284 LCK655284 LMG655284 LWC655284 MFY655284 MPU655284 MZQ655284 NJM655284 NTI655284 ODE655284 ONA655284 OWW655284 PGS655284 PQO655284 QAK655284 QKG655284 QUC655284 RDY655284 RNU655284 RXQ655284 SHM655284 SRI655284 TBE655284 TLA655284 TUW655284 UES655284 UOO655284 UYK655284 VIG655284 VSC655284 WBY655284 WLU655284 WVQ655284 H720820 JE720820 TA720820 ACW720820 AMS720820 AWO720820 BGK720820 BQG720820 CAC720820 CJY720820 CTU720820 DDQ720820 DNM720820 DXI720820 EHE720820 ERA720820 FAW720820 FKS720820 FUO720820 GEK720820 GOG720820 GYC720820 HHY720820 HRU720820 IBQ720820 ILM720820 IVI720820 JFE720820 JPA720820 JYW720820 KIS720820 KSO720820 LCK720820 LMG720820 LWC720820 MFY720820 MPU720820 MZQ720820 NJM720820 NTI720820 ODE720820 ONA720820 OWW720820 PGS720820 PQO720820 QAK720820 QKG720820 QUC720820 RDY720820 RNU720820 RXQ720820 SHM720820 SRI720820 TBE720820 TLA720820 TUW720820 UES720820 UOO720820 UYK720820 VIG720820 VSC720820 WBY720820 WLU720820 WVQ720820 H786356 JE786356 TA786356 ACW786356 AMS786356 AWO786356 BGK786356 BQG786356 CAC786356 CJY786356 CTU786356 DDQ786356 DNM786356 DXI786356 EHE786356 ERA786356 FAW786356 FKS786356 FUO786356 GEK786356 GOG786356 GYC786356 HHY786356 HRU786356 IBQ786356 ILM786356 IVI786356 JFE786356 JPA786356 JYW786356 KIS786356 KSO786356 LCK786356 LMG786356 LWC786356 MFY786356 MPU786356 MZQ786356 NJM786356 NTI786356 ODE786356 ONA786356 OWW786356 PGS786356 PQO786356 QAK786356 QKG786356 QUC786356 RDY786356 RNU786356 RXQ786356 SHM786356 SRI786356 TBE786356 TLA786356 TUW786356 UES786356 UOO786356 UYK786356 VIG786356 VSC786356 WBY786356 WLU786356 WVQ786356 H851892 JE851892 TA851892 ACW851892 AMS851892 AWO851892 BGK851892 BQG851892 CAC851892 CJY851892 CTU851892 DDQ851892 DNM851892 DXI851892 EHE851892 ERA851892 FAW851892 FKS851892 FUO851892 GEK851892 GOG851892 GYC851892 HHY851892 HRU851892 IBQ851892 ILM851892 IVI851892 JFE851892 JPA851892 JYW851892 KIS851892 KSO851892 LCK851892 LMG851892 LWC851892 MFY851892 MPU851892 MZQ851892 NJM851892 NTI851892 ODE851892 ONA851892 OWW851892 PGS851892 PQO851892 QAK851892 QKG851892 QUC851892 RDY851892 RNU851892 RXQ851892 SHM851892 SRI851892 TBE851892 TLA851892 TUW851892 UES851892 UOO851892 UYK851892 VIG851892 VSC851892 WBY851892 WLU851892 WVQ851892 H917428 JE917428 TA917428 ACW917428 AMS917428 AWO917428 BGK917428 BQG917428 CAC917428 CJY917428 CTU917428 DDQ917428 DNM917428 DXI917428 EHE917428 ERA917428 FAW917428 FKS917428 FUO917428 GEK917428 GOG917428 GYC917428 HHY917428 HRU917428 IBQ917428 ILM917428 IVI917428 JFE917428 JPA917428 JYW917428 KIS917428 KSO917428 LCK917428 LMG917428 LWC917428 MFY917428 MPU917428 MZQ917428 NJM917428 NTI917428 ODE917428 ONA917428 OWW917428 PGS917428 PQO917428 QAK917428 QKG917428 QUC917428 RDY917428 RNU917428 RXQ917428 SHM917428 SRI917428 TBE917428 TLA917428 TUW917428 UES917428 UOO917428 UYK917428 VIG917428 VSC917428 WBY917428 WLU917428 WVQ917428 H982964 JE982964 TA982964 ACW982964 AMS982964 AWO982964 BGK982964 BQG982964 CAC982964 CJY982964 CTU982964 DDQ982964 DNM982964 DXI982964 EHE982964 ERA982964 FAW982964 FKS982964 FUO982964 GEK982964 GOG982964 GYC982964 HHY982964 HRU982964 IBQ982964 ILM982964 IVI982964 JFE982964 JPA982964 JYW982964 KIS982964 KSO982964 LCK982964 LMG982964 LWC982964 MFY982964 MPU982964 MZQ982964 NJM982964 NTI982964 ODE982964 ONA982964 OWW982964 PGS982964 PQO982964 QAK982964 QKG982964 QUC982964 RDY982964 RNU982964 RXQ982964 SHM982964 SRI982964 TBE982964 TLA982964 TUW982964 UES982964 UOO982964 UYK982964 VIG982964 VSC982964 WBY982964 WLU982964 WVQ982964 H65462:H65463 JE65462:JE65463 TA65462:TA65463 ACW65462:ACW65463 AMS65462:AMS65463 AWO65462:AWO65463 BGK65462:BGK65463 BQG65462:BQG65463 CAC65462:CAC65463 CJY65462:CJY65463 CTU65462:CTU65463 DDQ65462:DDQ65463 DNM65462:DNM65463 DXI65462:DXI65463 EHE65462:EHE65463 ERA65462:ERA65463 FAW65462:FAW65463 FKS65462:FKS65463 FUO65462:FUO65463 GEK65462:GEK65463 GOG65462:GOG65463 GYC65462:GYC65463 HHY65462:HHY65463 HRU65462:HRU65463 IBQ65462:IBQ65463 ILM65462:ILM65463 IVI65462:IVI65463 JFE65462:JFE65463 JPA65462:JPA65463 JYW65462:JYW65463 KIS65462:KIS65463 KSO65462:KSO65463 LCK65462:LCK65463 LMG65462:LMG65463 LWC65462:LWC65463 MFY65462:MFY65463 MPU65462:MPU65463 MZQ65462:MZQ65463 NJM65462:NJM65463 NTI65462:NTI65463 ODE65462:ODE65463 ONA65462:ONA65463 OWW65462:OWW65463 PGS65462:PGS65463 PQO65462:PQO65463 QAK65462:QAK65463 QKG65462:QKG65463 QUC65462:QUC65463 RDY65462:RDY65463 RNU65462:RNU65463 RXQ65462:RXQ65463 SHM65462:SHM65463 SRI65462:SRI65463 TBE65462:TBE65463 TLA65462:TLA65463 TUW65462:TUW65463 UES65462:UES65463 UOO65462:UOO65463 UYK65462:UYK65463 VIG65462:VIG65463 VSC65462:VSC65463 WBY65462:WBY65463 WLU65462:WLU65463 WVQ65462:WVQ65463 H130998:H130999 JE130998:JE130999 TA130998:TA130999 ACW130998:ACW130999 AMS130998:AMS130999 AWO130998:AWO130999 BGK130998:BGK130999 BQG130998:BQG130999 CAC130998:CAC130999 CJY130998:CJY130999 CTU130998:CTU130999 DDQ130998:DDQ130999 DNM130998:DNM130999 DXI130998:DXI130999 EHE130998:EHE130999 ERA130998:ERA130999 FAW130998:FAW130999 FKS130998:FKS130999 FUO130998:FUO130999 GEK130998:GEK130999 GOG130998:GOG130999 GYC130998:GYC130999 HHY130998:HHY130999 HRU130998:HRU130999 IBQ130998:IBQ130999 ILM130998:ILM130999 IVI130998:IVI130999 JFE130998:JFE130999 JPA130998:JPA130999 JYW130998:JYW130999 KIS130998:KIS130999 KSO130998:KSO130999 LCK130998:LCK130999 LMG130998:LMG130999 LWC130998:LWC130999 MFY130998:MFY130999 MPU130998:MPU130999 MZQ130998:MZQ130999 NJM130998:NJM130999 NTI130998:NTI130999 ODE130998:ODE130999 ONA130998:ONA130999 OWW130998:OWW130999 PGS130998:PGS130999 PQO130998:PQO130999 QAK130998:QAK130999 QKG130998:QKG130999 QUC130998:QUC130999 RDY130998:RDY130999 RNU130998:RNU130999 RXQ130998:RXQ130999 SHM130998:SHM130999 SRI130998:SRI130999 TBE130998:TBE130999 TLA130998:TLA130999 TUW130998:TUW130999 UES130998:UES130999 UOO130998:UOO130999 UYK130998:UYK130999 VIG130998:VIG130999 VSC130998:VSC130999 WBY130998:WBY130999 WLU130998:WLU130999 WVQ130998:WVQ130999 H196534:H196535 JE196534:JE196535 TA196534:TA196535 ACW196534:ACW196535 AMS196534:AMS196535 AWO196534:AWO196535 BGK196534:BGK196535 BQG196534:BQG196535 CAC196534:CAC196535 CJY196534:CJY196535 CTU196534:CTU196535 DDQ196534:DDQ196535 DNM196534:DNM196535 DXI196534:DXI196535 EHE196534:EHE196535 ERA196534:ERA196535 FAW196534:FAW196535 FKS196534:FKS196535 FUO196534:FUO196535 GEK196534:GEK196535 GOG196534:GOG196535 GYC196534:GYC196535 HHY196534:HHY196535 HRU196534:HRU196535 IBQ196534:IBQ196535 ILM196534:ILM196535 IVI196534:IVI196535 JFE196534:JFE196535 JPA196534:JPA196535 JYW196534:JYW196535 KIS196534:KIS196535 KSO196534:KSO196535 LCK196534:LCK196535 LMG196534:LMG196535 LWC196534:LWC196535 MFY196534:MFY196535 MPU196534:MPU196535 MZQ196534:MZQ196535 NJM196534:NJM196535 NTI196534:NTI196535 ODE196534:ODE196535 ONA196534:ONA196535 OWW196534:OWW196535 PGS196534:PGS196535 PQO196534:PQO196535 QAK196534:QAK196535 QKG196534:QKG196535 QUC196534:QUC196535 RDY196534:RDY196535 RNU196534:RNU196535 RXQ196534:RXQ196535 SHM196534:SHM196535 SRI196534:SRI196535 TBE196534:TBE196535 TLA196534:TLA196535 TUW196534:TUW196535 UES196534:UES196535 UOO196534:UOO196535 UYK196534:UYK196535 VIG196534:VIG196535 VSC196534:VSC196535 WBY196534:WBY196535 WLU196534:WLU196535 WVQ196534:WVQ196535 H262070:H262071 JE262070:JE262071 TA262070:TA262071 ACW262070:ACW262071 AMS262070:AMS262071 AWO262070:AWO262071 BGK262070:BGK262071 BQG262070:BQG262071 CAC262070:CAC262071 CJY262070:CJY262071 CTU262070:CTU262071 DDQ262070:DDQ262071 DNM262070:DNM262071 DXI262070:DXI262071 EHE262070:EHE262071 ERA262070:ERA262071 FAW262070:FAW262071 FKS262070:FKS262071 FUO262070:FUO262071 GEK262070:GEK262071 GOG262070:GOG262071 GYC262070:GYC262071 HHY262070:HHY262071 HRU262070:HRU262071 IBQ262070:IBQ262071 ILM262070:ILM262071 IVI262070:IVI262071 JFE262070:JFE262071 JPA262070:JPA262071 JYW262070:JYW262071 KIS262070:KIS262071 KSO262070:KSO262071 LCK262070:LCK262071 LMG262070:LMG262071 LWC262070:LWC262071 MFY262070:MFY262071 MPU262070:MPU262071 MZQ262070:MZQ262071 NJM262070:NJM262071 NTI262070:NTI262071 ODE262070:ODE262071 ONA262070:ONA262071 OWW262070:OWW262071 PGS262070:PGS262071 PQO262070:PQO262071 QAK262070:QAK262071 QKG262070:QKG262071 QUC262070:QUC262071 RDY262070:RDY262071 RNU262070:RNU262071 RXQ262070:RXQ262071 SHM262070:SHM262071 SRI262070:SRI262071 TBE262070:TBE262071 TLA262070:TLA262071 TUW262070:TUW262071 UES262070:UES262071 UOO262070:UOO262071 UYK262070:UYK262071 VIG262070:VIG262071 VSC262070:VSC262071 WBY262070:WBY262071 WLU262070:WLU262071 WVQ262070:WVQ262071 H327606:H327607 JE327606:JE327607 TA327606:TA327607 ACW327606:ACW327607 AMS327606:AMS327607 AWO327606:AWO327607 BGK327606:BGK327607 BQG327606:BQG327607 CAC327606:CAC327607 CJY327606:CJY327607 CTU327606:CTU327607 DDQ327606:DDQ327607 DNM327606:DNM327607 DXI327606:DXI327607 EHE327606:EHE327607 ERA327606:ERA327607 FAW327606:FAW327607 FKS327606:FKS327607 FUO327606:FUO327607 GEK327606:GEK327607 GOG327606:GOG327607 GYC327606:GYC327607 HHY327606:HHY327607 HRU327606:HRU327607 IBQ327606:IBQ327607 ILM327606:ILM327607 IVI327606:IVI327607 JFE327606:JFE327607 JPA327606:JPA327607 JYW327606:JYW327607 KIS327606:KIS327607 KSO327606:KSO327607 LCK327606:LCK327607 LMG327606:LMG327607 LWC327606:LWC327607 MFY327606:MFY327607 MPU327606:MPU327607 MZQ327606:MZQ327607 NJM327606:NJM327607 NTI327606:NTI327607 ODE327606:ODE327607 ONA327606:ONA327607 OWW327606:OWW327607 PGS327606:PGS327607 PQO327606:PQO327607 QAK327606:QAK327607 QKG327606:QKG327607 QUC327606:QUC327607 RDY327606:RDY327607 RNU327606:RNU327607 RXQ327606:RXQ327607 SHM327606:SHM327607 SRI327606:SRI327607 TBE327606:TBE327607 TLA327606:TLA327607 TUW327606:TUW327607 UES327606:UES327607 UOO327606:UOO327607 UYK327606:UYK327607 VIG327606:VIG327607 VSC327606:VSC327607 WBY327606:WBY327607 WLU327606:WLU327607 WVQ327606:WVQ327607 H393142:H393143 JE393142:JE393143 TA393142:TA393143 ACW393142:ACW393143 AMS393142:AMS393143 AWO393142:AWO393143 BGK393142:BGK393143 BQG393142:BQG393143 CAC393142:CAC393143 CJY393142:CJY393143 CTU393142:CTU393143 DDQ393142:DDQ393143 DNM393142:DNM393143 DXI393142:DXI393143 EHE393142:EHE393143 ERA393142:ERA393143 FAW393142:FAW393143 FKS393142:FKS393143 FUO393142:FUO393143 GEK393142:GEK393143 GOG393142:GOG393143 GYC393142:GYC393143 HHY393142:HHY393143 HRU393142:HRU393143 IBQ393142:IBQ393143 ILM393142:ILM393143 IVI393142:IVI393143 JFE393142:JFE393143 JPA393142:JPA393143 JYW393142:JYW393143 KIS393142:KIS393143 KSO393142:KSO393143 LCK393142:LCK393143 LMG393142:LMG393143 LWC393142:LWC393143 MFY393142:MFY393143 MPU393142:MPU393143 MZQ393142:MZQ393143 NJM393142:NJM393143 NTI393142:NTI393143 ODE393142:ODE393143 ONA393142:ONA393143 OWW393142:OWW393143 PGS393142:PGS393143 PQO393142:PQO393143 QAK393142:QAK393143 QKG393142:QKG393143 QUC393142:QUC393143 RDY393142:RDY393143 RNU393142:RNU393143 RXQ393142:RXQ393143 SHM393142:SHM393143 SRI393142:SRI393143 TBE393142:TBE393143 TLA393142:TLA393143 TUW393142:TUW393143 UES393142:UES393143 UOO393142:UOO393143 UYK393142:UYK393143 VIG393142:VIG393143 VSC393142:VSC393143 WBY393142:WBY393143 WLU393142:WLU393143 WVQ393142:WVQ393143 H458678:H458679 JE458678:JE458679 TA458678:TA458679 ACW458678:ACW458679 AMS458678:AMS458679 AWO458678:AWO458679 BGK458678:BGK458679 BQG458678:BQG458679 CAC458678:CAC458679 CJY458678:CJY458679 CTU458678:CTU458679 DDQ458678:DDQ458679 DNM458678:DNM458679 DXI458678:DXI458679 EHE458678:EHE458679 ERA458678:ERA458679 FAW458678:FAW458679 FKS458678:FKS458679 FUO458678:FUO458679 GEK458678:GEK458679 GOG458678:GOG458679 GYC458678:GYC458679 HHY458678:HHY458679 HRU458678:HRU458679 IBQ458678:IBQ458679 ILM458678:ILM458679 IVI458678:IVI458679 JFE458678:JFE458679 JPA458678:JPA458679 JYW458678:JYW458679 KIS458678:KIS458679 KSO458678:KSO458679 LCK458678:LCK458679 LMG458678:LMG458679 LWC458678:LWC458679 MFY458678:MFY458679 MPU458678:MPU458679 MZQ458678:MZQ458679 NJM458678:NJM458679 NTI458678:NTI458679 ODE458678:ODE458679 ONA458678:ONA458679 OWW458678:OWW458679 PGS458678:PGS458679 PQO458678:PQO458679 QAK458678:QAK458679 QKG458678:QKG458679 QUC458678:QUC458679 RDY458678:RDY458679 RNU458678:RNU458679 RXQ458678:RXQ458679 SHM458678:SHM458679 SRI458678:SRI458679 TBE458678:TBE458679 TLA458678:TLA458679 TUW458678:TUW458679 UES458678:UES458679 UOO458678:UOO458679 UYK458678:UYK458679 VIG458678:VIG458679 VSC458678:VSC458679 WBY458678:WBY458679 WLU458678:WLU458679 WVQ458678:WVQ458679 H524214:H524215 JE524214:JE524215 TA524214:TA524215 ACW524214:ACW524215 AMS524214:AMS524215 AWO524214:AWO524215 BGK524214:BGK524215 BQG524214:BQG524215 CAC524214:CAC524215 CJY524214:CJY524215 CTU524214:CTU524215 DDQ524214:DDQ524215 DNM524214:DNM524215 DXI524214:DXI524215 EHE524214:EHE524215 ERA524214:ERA524215 FAW524214:FAW524215 FKS524214:FKS524215 FUO524214:FUO524215 GEK524214:GEK524215 GOG524214:GOG524215 GYC524214:GYC524215 HHY524214:HHY524215 HRU524214:HRU524215 IBQ524214:IBQ524215 ILM524214:ILM524215 IVI524214:IVI524215 JFE524214:JFE524215 JPA524214:JPA524215 JYW524214:JYW524215 KIS524214:KIS524215 KSO524214:KSO524215 LCK524214:LCK524215 LMG524214:LMG524215 LWC524214:LWC524215 MFY524214:MFY524215 MPU524214:MPU524215 MZQ524214:MZQ524215 NJM524214:NJM524215 NTI524214:NTI524215 ODE524214:ODE524215 ONA524214:ONA524215 OWW524214:OWW524215 PGS524214:PGS524215 PQO524214:PQO524215 QAK524214:QAK524215 QKG524214:QKG524215 QUC524214:QUC524215 RDY524214:RDY524215 RNU524214:RNU524215 RXQ524214:RXQ524215 SHM524214:SHM524215 SRI524214:SRI524215 TBE524214:TBE524215 TLA524214:TLA524215 TUW524214:TUW524215 UES524214:UES524215 UOO524214:UOO524215 UYK524214:UYK524215 VIG524214:VIG524215 VSC524214:VSC524215 WBY524214:WBY524215 WLU524214:WLU524215 WVQ524214:WVQ524215 H589750:H589751 JE589750:JE589751 TA589750:TA589751 ACW589750:ACW589751 AMS589750:AMS589751 AWO589750:AWO589751 BGK589750:BGK589751 BQG589750:BQG589751 CAC589750:CAC589751 CJY589750:CJY589751 CTU589750:CTU589751 DDQ589750:DDQ589751 DNM589750:DNM589751 DXI589750:DXI589751 EHE589750:EHE589751 ERA589750:ERA589751 FAW589750:FAW589751 FKS589750:FKS589751 FUO589750:FUO589751 GEK589750:GEK589751 GOG589750:GOG589751 GYC589750:GYC589751 HHY589750:HHY589751 HRU589750:HRU589751 IBQ589750:IBQ589751 ILM589750:ILM589751 IVI589750:IVI589751 JFE589750:JFE589751 JPA589750:JPA589751 JYW589750:JYW589751 KIS589750:KIS589751 KSO589750:KSO589751 LCK589750:LCK589751 LMG589750:LMG589751 LWC589750:LWC589751 MFY589750:MFY589751 MPU589750:MPU589751 MZQ589750:MZQ589751 NJM589750:NJM589751 NTI589750:NTI589751 ODE589750:ODE589751 ONA589750:ONA589751 OWW589750:OWW589751 PGS589750:PGS589751 PQO589750:PQO589751 QAK589750:QAK589751 QKG589750:QKG589751 QUC589750:QUC589751 RDY589750:RDY589751 RNU589750:RNU589751 RXQ589750:RXQ589751 SHM589750:SHM589751 SRI589750:SRI589751 TBE589750:TBE589751 TLA589750:TLA589751 TUW589750:TUW589751 UES589750:UES589751 UOO589750:UOO589751 UYK589750:UYK589751 VIG589750:VIG589751 VSC589750:VSC589751 WBY589750:WBY589751 WLU589750:WLU589751 WVQ589750:WVQ589751 H655286:H655287 JE655286:JE655287 TA655286:TA655287 ACW655286:ACW655287 AMS655286:AMS655287 AWO655286:AWO655287 BGK655286:BGK655287 BQG655286:BQG655287 CAC655286:CAC655287 CJY655286:CJY655287 CTU655286:CTU655287 DDQ655286:DDQ655287 DNM655286:DNM655287 DXI655286:DXI655287 EHE655286:EHE655287 ERA655286:ERA655287 FAW655286:FAW655287 FKS655286:FKS655287 FUO655286:FUO655287 GEK655286:GEK655287 GOG655286:GOG655287 GYC655286:GYC655287 HHY655286:HHY655287 HRU655286:HRU655287 IBQ655286:IBQ655287 ILM655286:ILM655287 IVI655286:IVI655287 JFE655286:JFE655287 JPA655286:JPA655287 JYW655286:JYW655287 KIS655286:KIS655287 KSO655286:KSO655287 LCK655286:LCK655287 LMG655286:LMG655287 LWC655286:LWC655287 MFY655286:MFY655287 MPU655286:MPU655287 MZQ655286:MZQ655287 NJM655286:NJM655287 NTI655286:NTI655287 ODE655286:ODE655287 ONA655286:ONA655287 OWW655286:OWW655287 PGS655286:PGS655287 PQO655286:PQO655287 QAK655286:QAK655287 QKG655286:QKG655287 QUC655286:QUC655287 RDY655286:RDY655287 RNU655286:RNU655287 RXQ655286:RXQ655287 SHM655286:SHM655287 SRI655286:SRI655287 TBE655286:TBE655287 TLA655286:TLA655287 TUW655286:TUW655287 UES655286:UES655287 UOO655286:UOO655287 UYK655286:UYK655287 VIG655286:VIG655287 VSC655286:VSC655287 WBY655286:WBY655287 WLU655286:WLU655287 WVQ655286:WVQ655287 H720822:H720823 JE720822:JE720823 TA720822:TA720823 ACW720822:ACW720823 AMS720822:AMS720823 AWO720822:AWO720823 BGK720822:BGK720823 BQG720822:BQG720823 CAC720822:CAC720823 CJY720822:CJY720823 CTU720822:CTU720823 DDQ720822:DDQ720823 DNM720822:DNM720823 DXI720822:DXI720823 EHE720822:EHE720823 ERA720822:ERA720823 FAW720822:FAW720823 FKS720822:FKS720823 FUO720822:FUO720823 GEK720822:GEK720823 GOG720822:GOG720823 GYC720822:GYC720823 HHY720822:HHY720823 HRU720822:HRU720823 IBQ720822:IBQ720823 ILM720822:ILM720823 IVI720822:IVI720823 JFE720822:JFE720823 JPA720822:JPA720823 JYW720822:JYW720823 KIS720822:KIS720823 KSO720822:KSO720823 LCK720822:LCK720823 LMG720822:LMG720823 LWC720822:LWC720823 MFY720822:MFY720823 MPU720822:MPU720823 MZQ720822:MZQ720823 NJM720822:NJM720823 NTI720822:NTI720823 ODE720822:ODE720823 ONA720822:ONA720823 OWW720822:OWW720823 PGS720822:PGS720823 PQO720822:PQO720823 QAK720822:QAK720823 QKG720822:QKG720823 QUC720822:QUC720823 RDY720822:RDY720823 RNU720822:RNU720823 RXQ720822:RXQ720823 SHM720822:SHM720823 SRI720822:SRI720823 TBE720822:TBE720823 TLA720822:TLA720823 TUW720822:TUW720823 UES720822:UES720823 UOO720822:UOO720823 UYK720822:UYK720823 VIG720822:VIG720823 VSC720822:VSC720823 WBY720822:WBY720823 WLU720822:WLU720823 WVQ720822:WVQ720823 H786358:H786359 JE786358:JE786359 TA786358:TA786359 ACW786358:ACW786359 AMS786358:AMS786359 AWO786358:AWO786359 BGK786358:BGK786359 BQG786358:BQG786359 CAC786358:CAC786359 CJY786358:CJY786359 CTU786358:CTU786359 DDQ786358:DDQ786359 DNM786358:DNM786359 DXI786358:DXI786359 EHE786358:EHE786359 ERA786358:ERA786359 FAW786358:FAW786359 FKS786358:FKS786359 FUO786358:FUO786359 GEK786358:GEK786359 GOG786358:GOG786359 GYC786358:GYC786359 HHY786358:HHY786359 HRU786358:HRU786359 IBQ786358:IBQ786359 ILM786358:ILM786359 IVI786358:IVI786359 JFE786358:JFE786359 JPA786358:JPA786359 JYW786358:JYW786359 KIS786358:KIS786359 KSO786358:KSO786359 LCK786358:LCK786359 LMG786358:LMG786359 LWC786358:LWC786359 MFY786358:MFY786359 MPU786358:MPU786359 MZQ786358:MZQ786359 NJM786358:NJM786359 NTI786358:NTI786359 ODE786358:ODE786359 ONA786358:ONA786359 OWW786358:OWW786359 PGS786358:PGS786359 PQO786358:PQO786359 QAK786358:QAK786359 QKG786358:QKG786359 QUC786358:QUC786359 RDY786358:RDY786359 RNU786358:RNU786359 RXQ786358:RXQ786359 SHM786358:SHM786359 SRI786358:SRI786359 TBE786358:TBE786359 TLA786358:TLA786359 TUW786358:TUW786359 UES786358:UES786359 UOO786358:UOO786359 UYK786358:UYK786359 VIG786358:VIG786359 VSC786358:VSC786359 WBY786358:WBY786359 WLU786358:WLU786359 WVQ786358:WVQ786359 H851894:H851895 JE851894:JE851895 TA851894:TA851895 ACW851894:ACW851895 AMS851894:AMS851895 AWO851894:AWO851895 BGK851894:BGK851895 BQG851894:BQG851895 CAC851894:CAC851895 CJY851894:CJY851895 CTU851894:CTU851895 DDQ851894:DDQ851895 DNM851894:DNM851895 DXI851894:DXI851895 EHE851894:EHE851895 ERA851894:ERA851895 FAW851894:FAW851895 FKS851894:FKS851895 FUO851894:FUO851895 GEK851894:GEK851895 GOG851894:GOG851895 GYC851894:GYC851895 HHY851894:HHY851895 HRU851894:HRU851895 IBQ851894:IBQ851895 ILM851894:ILM851895 IVI851894:IVI851895 JFE851894:JFE851895 JPA851894:JPA851895 JYW851894:JYW851895 KIS851894:KIS851895 KSO851894:KSO851895 LCK851894:LCK851895 LMG851894:LMG851895 LWC851894:LWC851895 MFY851894:MFY851895 MPU851894:MPU851895 MZQ851894:MZQ851895 NJM851894:NJM851895 NTI851894:NTI851895 ODE851894:ODE851895 ONA851894:ONA851895 OWW851894:OWW851895 PGS851894:PGS851895 PQO851894:PQO851895 QAK851894:QAK851895 QKG851894:QKG851895 QUC851894:QUC851895 RDY851894:RDY851895 RNU851894:RNU851895 RXQ851894:RXQ851895 SHM851894:SHM851895 SRI851894:SRI851895 TBE851894:TBE851895 TLA851894:TLA851895 TUW851894:TUW851895 UES851894:UES851895 UOO851894:UOO851895 UYK851894:UYK851895 VIG851894:VIG851895 VSC851894:VSC851895 WBY851894:WBY851895 WLU851894:WLU851895 WVQ851894:WVQ851895 H917430:H917431 JE917430:JE917431 TA917430:TA917431 ACW917430:ACW917431 AMS917430:AMS917431 AWO917430:AWO917431 BGK917430:BGK917431 BQG917430:BQG917431 CAC917430:CAC917431 CJY917430:CJY917431 CTU917430:CTU917431 DDQ917430:DDQ917431 DNM917430:DNM917431 DXI917430:DXI917431 EHE917430:EHE917431 ERA917430:ERA917431 FAW917430:FAW917431 FKS917430:FKS917431 FUO917430:FUO917431 GEK917430:GEK917431 GOG917430:GOG917431 GYC917430:GYC917431 HHY917430:HHY917431 HRU917430:HRU917431 IBQ917430:IBQ917431 ILM917430:ILM917431 IVI917430:IVI917431 JFE917430:JFE917431 JPA917430:JPA917431 JYW917430:JYW917431 KIS917430:KIS917431 KSO917430:KSO917431 LCK917430:LCK917431 LMG917430:LMG917431 LWC917430:LWC917431 MFY917430:MFY917431 MPU917430:MPU917431 MZQ917430:MZQ917431 NJM917430:NJM917431 NTI917430:NTI917431 ODE917430:ODE917431 ONA917430:ONA917431 OWW917430:OWW917431 PGS917430:PGS917431 PQO917430:PQO917431 QAK917430:QAK917431 QKG917430:QKG917431 QUC917430:QUC917431 RDY917430:RDY917431 RNU917430:RNU917431 RXQ917430:RXQ917431 SHM917430:SHM917431 SRI917430:SRI917431 TBE917430:TBE917431 TLA917430:TLA917431 TUW917430:TUW917431 UES917430:UES917431 UOO917430:UOO917431 UYK917430:UYK917431 VIG917430:VIG917431 VSC917430:VSC917431 WBY917430:WBY917431 WLU917430:WLU917431 WVQ917430:WVQ917431 H982966:H982967 JE982966:JE982967 TA982966:TA982967 ACW982966:ACW982967 AMS982966:AMS982967 AWO982966:AWO982967 BGK982966:BGK982967 BQG982966:BQG982967 CAC982966:CAC982967 CJY982966:CJY982967 CTU982966:CTU982967 DDQ982966:DDQ982967 DNM982966:DNM982967 DXI982966:DXI982967 EHE982966:EHE982967 ERA982966:ERA982967 FAW982966:FAW982967 FKS982966:FKS982967 FUO982966:FUO982967 GEK982966:GEK982967 GOG982966:GOG982967 GYC982966:GYC982967 HHY982966:HHY982967 HRU982966:HRU982967 IBQ982966:IBQ982967 ILM982966:ILM982967 IVI982966:IVI982967 JFE982966:JFE982967 JPA982966:JPA982967 JYW982966:JYW982967 KIS982966:KIS982967 KSO982966:KSO982967 LCK982966:LCK982967 LMG982966:LMG982967 LWC982966:LWC982967 MFY982966:MFY982967 MPU982966:MPU982967 MZQ982966:MZQ982967 NJM982966:NJM982967 NTI982966:NTI982967 ODE982966:ODE982967 ONA982966:ONA982967 OWW982966:OWW982967 PGS982966:PGS982967 PQO982966:PQO982967 QAK982966:QAK982967 QKG982966:QKG982967 QUC982966:QUC982967 RDY982966:RDY982967 RNU982966:RNU982967 RXQ982966:RXQ982967 SHM982966:SHM982967 SRI982966:SRI982967 TBE982966:TBE982967 TLA982966:TLA982967 TUW982966:TUW982967 UES982966:UES982967 UOO982966:UOO982967 UYK982966:UYK982967 VIG982966:VIG982967 VSC982966:VSC982967 WBY982966:WBY982967 WLU982966:WLU982967 WVQ982966:WVQ982967 F65462:F65463 JC65462:JC65463 SY65462:SY65463 ACU65462:ACU65463 AMQ65462:AMQ65463 AWM65462:AWM65463 BGI65462:BGI65463 BQE65462:BQE65463 CAA65462:CAA65463 CJW65462:CJW65463 CTS65462:CTS65463 DDO65462:DDO65463 DNK65462:DNK65463 DXG65462:DXG65463 EHC65462:EHC65463 EQY65462:EQY65463 FAU65462:FAU65463 FKQ65462:FKQ65463 FUM65462:FUM65463 GEI65462:GEI65463 GOE65462:GOE65463 GYA65462:GYA65463 HHW65462:HHW65463 HRS65462:HRS65463 IBO65462:IBO65463 ILK65462:ILK65463 IVG65462:IVG65463 JFC65462:JFC65463 JOY65462:JOY65463 JYU65462:JYU65463 KIQ65462:KIQ65463 KSM65462:KSM65463 LCI65462:LCI65463 LME65462:LME65463 LWA65462:LWA65463 MFW65462:MFW65463 MPS65462:MPS65463 MZO65462:MZO65463 NJK65462:NJK65463 NTG65462:NTG65463 ODC65462:ODC65463 OMY65462:OMY65463 OWU65462:OWU65463 PGQ65462:PGQ65463 PQM65462:PQM65463 QAI65462:QAI65463 QKE65462:QKE65463 QUA65462:QUA65463 RDW65462:RDW65463 RNS65462:RNS65463 RXO65462:RXO65463 SHK65462:SHK65463 SRG65462:SRG65463 TBC65462:TBC65463 TKY65462:TKY65463 TUU65462:TUU65463 UEQ65462:UEQ65463 UOM65462:UOM65463 UYI65462:UYI65463 VIE65462:VIE65463 VSA65462:VSA65463 WBW65462:WBW65463 WLS65462:WLS65463 WVO65462:WVO65463 F130998:F130999 JC130998:JC130999 SY130998:SY130999 ACU130998:ACU130999 AMQ130998:AMQ130999 AWM130998:AWM130999 BGI130998:BGI130999 BQE130998:BQE130999 CAA130998:CAA130999 CJW130998:CJW130999 CTS130998:CTS130999 DDO130998:DDO130999 DNK130998:DNK130999 DXG130998:DXG130999 EHC130998:EHC130999 EQY130998:EQY130999 FAU130998:FAU130999 FKQ130998:FKQ130999 FUM130998:FUM130999 GEI130998:GEI130999 GOE130998:GOE130999 GYA130998:GYA130999 HHW130998:HHW130999 HRS130998:HRS130999 IBO130998:IBO130999 ILK130998:ILK130999 IVG130998:IVG130999 JFC130998:JFC130999 JOY130998:JOY130999 JYU130998:JYU130999 KIQ130998:KIQ130999 KSM130998:KSM130999 LCI130998:LCI130999 LME130998:LME130999 LWA130998:LWA130999 MFW130998:MFW130999 MPS130998:MPS130999 MZO130998:MZO130999 NJK130998:NJK130999 NTG130998:NTG130999 ODC130998:ODC130999 OMY130998:OMY130999 OWU130998:OWU130999 PGQ130998:PGQ130999 PQM130998:PQM130999 QAI130998:QAI130999 QKE130998:QKE130999 QUA130998:QUA130999 RDW130998:RDW130999 RNS130998:RNS130999 RXO130998:RXO130999 SHK130998:SHK130999 SRG130998:SRG130999 TBC130998:TBC130999 TKY130998:TKY130999 TUU130998:TUU130999 UEQ130998:UEQ130999 UOM130998:UOM130999 UYI130998:UYI130999 VIE130998:VIE130999 VSA130998:VSA130999 WBW130998:WBW130999 WLS130998:WLS130999 WVO130998:WVO130999 F196534:F196535 JC196534:JC196535 SY196534:SY196535 ACU196534:ACU196535 AMQ196534:AMQ196535 AWM196534:AWM196535 BGI196534:BGI196535 BQE196534:BQE196535 CAA196534:CAA196535 CJW196534:CJW196535 CTS196534:CTS196535 DDO196534:DDO196535 DNK196534:DNK196535 DXG196534:DXG196535 EHC196534:EHC196535 EQY196534:EQY196535 FAU196534:FAU196535 FKQ196534:FKQ196535 FUM196534:FUM196535 GEI196534:GEI196535 GOE196534:GOE196535 GYA196534:GYA196535 HHW196534:HHW196535 HRS196534:HRS196535 IBO196534:IBO196535 ILK196534:ILK196535 IVG196534:IVG196535 JFC196534:JFC196535 JOY196534:JOY196535 JYU196534:JYU196535 KIQ196534:KIQ196535 KSM196534:KSM196535 LCI196534:LCI196535 LME196534:LME196535 LWA196534:LWA196535 MFW196534:MFW196535 MPS196534:MPS196535 MZO196534:MZO196535 NJK196534:NJK196535 NTG196534:NTG196535 ODC196534:ODC196535 OMY196534:OMY196535 OWU196534:OWU196535 PGQ196534:PGQ196535 PQM196534:PQM196535 QAI196534:QAI196535 QKE196534:QKE196535 QUA196534:QUA196535 RDW196534:RDW196535 RNS196534:RNS196535 RXO196534:RXO196535 SHK196534:SHK196535 SRG196534:SRG196535 TBC196534:TBC196535 TKY196534:TKY196535 TUU196534:TUU196535 UEQ196534:UEQ196535 UOM196534:UOM196535 UYI196534:UYI196535 VIE196534:VIE196535 VSA196534:VSA196535 WBW196534:WBW196535 WLS196534:WLS196535 WVO196534:WVO196535 F262070:F262071 JC262070:JC262071 SY262070:SY262071 ACU262070:ACU262071 AMQ262070:AMQ262071 AWM262070:AWM262071 BGI262070:BGI262071 BQE262070:BQE262071 CAA262070:CAA262071 CJW262070:CJW262071 CTS262070:CTS262071 DDO262070:DDO262071 DNK262070:DNK262071 DXG262070:DXG262071 EHC262070:EHC262071 EQY262070:EQY262071 FAU262070:FAU262071 FKQ262070:FKQ262071 FUM262070:FUM262071 GEI262070:GEI262071 GOE262070:GOE262071 GYA262070:GYA262071 HHW262070:HHW262071 HRS262070:HRS262071 IBO262070:IBO262071 ILK262070:ILK262071 IVG262070:IVG262071 JFC262070:JFC262071 JOY262070:JOY262071 JYU262070:JYU262071 KIQ262070:KIQ262071 KSM262070:KSM262071 LCI262070:LCI262071 LME262070:LME262071 LWA262070:LWA262071 MFW262070:MFW262071 MPS262070:MPS262071 MZO262070:MZO262071 NJK262070:NJK262071 NTG262070:NTG262071 ODC262070:ODC262071 OMY262070:OMY262071 OWU262070:OWU262071 PGQ262070:PGQ262071 PQM262070:PQM262071 QAI262070:QAI262071 QKE262070:QKE262071 QUA262070:QUA262071 RDW262070:RDW262071 RNS262070:RNS262071 RXO262070:RXO262071 SHK262070:SHK262071 SRG262070:SRG262071 TBC262070:TBC262071 TKY262070:TKY262071 TUU262070:TUU262071 UEQ262070:UEQ262071 UOM262070:UOM262071 UYI262070:UYI262071 VIE262070:VIE262071 VSA262070:VSA262071 WBW262070:WBW262071 WLS262070:WLS262071 WVO262070:WVO262071 F327606:F327607 JC327606:JC327607 SY327606:SY327607 ACU327606:ACU327607 AMQ327606:AMQ327607 AWM327606:AWM327607 BGI327606:BGI327607 BQE327606:BQE327607 CAA327606:CAA327607 CJW327606:CJW327607 CTS327606:CTS327607 DDO327606:DDO327607 DNK327606:DNK327607 DXG327606:DXG327607 EHC327606:EHC327607 EQY327606:EQY327607 FAU327606:FAU327607 FKQ327606:FKQ327607 FUM327606:FUM327607 GEI327606:GEI327607 GOE327606:GOE327607 GYA327606:GYA327607 HHW327606:HHW327607 HRS327606:HRS327607 IBO327606:IBO327607 ILK327606:ILK327607 IVG327606:IVG327607 JFC327606:JFC327607 JOY327606:JOY327607 JYU327606:JYU327607 KIQ327606:KIQ327607 KSM327606:KSM327607 LCI327606:LCI327607 LME327606:LME327607 LWA327606:LWA327607 MFW327606:MFW327607 MPS327606:MPS327607 MZO327606:MZO327607 NJK327606:NJK327607 NTG327606:NTG327607 ODC327606:ODC327607 OMY327606:OMY327607 OWU327606:OWU327607 PGQ327606:PGQ327607 PQM327606:PQM327607 QAI327606:QAI327607 QKE327606:QKE327607 QUA327606:QUA327607 RDW327606:RDW327607 RNS327606:RNS327607 RXO327606:RXO327607 SHK327606:SHK327607 SRG327606:SRG327607 TBC327606:TBC327607 TKY327606:TKY327607 TUU327606:TUU327607 UEQ327606:UEQ327607 UOM327606:UOM327607 UYI327606:UYI327607 VIE327606:VIE327607 VSA327606:VSA327607 WBW327606:WBW327607 WLS327606:WLS327607 WVO327606:WVO327607 F393142:F393143 JC393142:JC393143 SY393142:SY393143 ACU393142:ACU393143 AMQ393142:AMQ393143 AWM393142:AWM393143 BGI393142:BGI393143 BQE393142:BQE393143 CAA393142:CAA393143 CJW393142:CJW393143 CTS393142:CTS393143 DDO393142:DDO393143 DNK393142:DNK393143 DXG393142:DXG393143 EHC393142:EHC393143 EQY393142:EQY393143 FAU393142:FAU393143 FKQ393142:FKQ393143 FUM393142:FUM393143 GEI393142:GEI393143 GOE393142:GOE393143 GYA393142:GYA393143 HHW393142:HHW393143 HRS393142:HRS393143 IBO393142:IBO393143 ILK393142:ILK393143 IVG393142:IVG393143 JFC393142:JFC393143 JOY393142:JOY393143 JYU393142:JYU393143 KIQ393142:KIQ393143 KSM393142:KSM393143 LCI393142:LCI393143 LME393142:LME393143 LWA393142:LWA393143 MFW393142:MFW393143 MPS393142:MPS393143 MZO393142:MZO393143 NJK393142:NJK393143 NTG393142:NTG393143 ODC393142:ODC393143 OMY393142:OMY393143 OWU393142:OWU393143 PGQ393142:PGQ393143 PQM393142:PQM393143 QAI393142:QAI393143 QKE393142:QKE393143 QUA393142:QUA393143 RDW393142:RDW393143 RNS393142:RNS393143 RXO393142:RXO393143 SHK393142:SHK393143 SRG393142:SRG393143 TBC393142:TBC393143 TKY393142:TKY393143 TUU393142:TUU393143 UEQ393142:UEQ393143 UOM393142:UOM393143 UYI393142:UYI393143 VIE393142:VIE393143 VSA393142:VSA393143 WBW393142:WBW393143 WLS393142:WLS393143 WVO393142:WVO393143 F458678:F458679 JC458678:JC458679 SY458678:SY458679 ACU458678:ACU458679 AMQ458678:AMQ458679 AWM458678:AWM458679 BGI458678:BGI458679 BQE458678:BQE458679 CAA458678:CAA458679 CJW458678:CJW458679 CTS458678:CTS458679 DDO458678:DDO458679 DNK458678:DNK458679 DXG458678:DXG458679 EHC458678:EHC458679 EQY458678:EQY458679 FAU458678:FAU458679 FKQ458678:FKQ458679 FUM458678:FUM458679 GEI458678:GEI458679 GOE458678:GOE458679 GYA458678:GYA458679 HHW458678:HHW458679 HRS458678:HRS458679 IBO458678:IBO458679 ILK458678:ILK458679 IVG458678:IVG458679 JFC458678:JFC458679 JOY458678:JOY458679 JYU458678:JYU458679 KIQ458678:KIQ458679 KSM458678:KSM458679 LCI458678:LCI458679 LME458678:LME458679 LWA458678:LWA458679 MFW458678:MFW458679 MPS458678:MPS458679 MZO458678:MZO458679 NJK458678:NJK458679 NTG458678:NTG458679 ODC458678:ODC458679 OMY458678:OMY458679 OWU458678:OWU458679 PGQ458678:PGQ458679 PQM458678:PQM458679 QAI458678:QAI458679 QKE458678:QKE458679 QUA458678:QUA458679 RDW458678:RDW458679 RNS458678:RNS458679 RXO458678:RXO458679 SHK458678:SHK458679 SRG458678:SRG458679 TBC458678:TBC458679 TKY458678:TKY458679 TUU458678:TUU458679 UEQ458678:UEQ458679 UOM458678:UOM458679 UYI458678:UYI458679 VIE458678:VIE458679 VSA458678:VSA458679 WBW458678:WBW458679 WLS458678:WLS458679 WVO458678:WVO458679 F524214:F524215 JC524214:JC524215 SY524214:SY524215 ACU524214:ACU524215 AMQ524214:AMQ524215 AWM524214:AWM524215 BGI524214:BGI524215 BQE524214:BQE524215 CAA524214:CAA524215 CJW524214:CJW524215 CTS524214:CTS524215 DDO524214:DDO524215 DNK524214:DNK524215 DXG524214:DXG524215 EHC524214:EHC524215 EQY524214:EQY524215 FAU524214:FAU524215 FKQ524214:FKQ524215 FUM524214:FUM524215 GEI524214:GEI524215 GOE524214:GOE524215 GYA524214:GYA524215 HHW524214:HHW524215 HRS524214:HRS524215 IBO524214:IBO524215 ILK524214:ILK524215 IVG524214:IVG524215 JFC524214:JFC524215 JOY524214:JOY524215 JYU524214:JYU524215 KIQ524214:KIQ524215 KSM524214:KSM524215 LCI524214:LCI524215 LME524214:LME524215 LWA524214:LWA524215 MFW524214:MFW524215 MPS524214:MPS524215 MZO524214:MZO524215 NJK524214:NJK524215 NTG524214:NTG524215 ODC524214:ODC524215 OMY524214:OMY524215 OWU524214:OWU524215 PGQ524214:PGQ524215 PQM524214:PQM524215 QAI524214:QAI524215 QKE524214:QKE524215 QUA524214:QUA524215 RDW524214:RDW524215 RNS524214:RNS524215 RXO524214:RXO524215 SHK524214:SHK524215 SRG524214:SRG524215 TBC524214:TBC524215 TKY524214:TKY524215 TUU524214:TUU524215 UEQ524214:UEQ524215 UOM524214:UOM524215 UYI524214:UYI524215 VIE524214:VIE524215 VSA524214:VSA524215 WBW524214:WBW524215 WLS524214:WLS524215 WVO524214:WVO524215 F589750:F589751 JC589750:JC589751 SY589750:SY589751 ACU589750:ACU589751 AMQ589750:AMQ589751 AWM589750:AWM589751 BGI589750:BGI589751 BQE589750:BQE589751 CAA589750:CAA589751 CJW589750:CJW589751 CTS589750:CTS589751 DDO589750:DDO589751 DNK589750:DNK589751 DXG589750:DXG589751 EHC589750:EHC589751 EQY589750:EQY589751 FAU589750:FAU589751 FKQ589750:FKQ589751 FUM589750:FUM589751 GEI589750:GEI589751 GOE589750:GOE589751 GYA589750:GYA589751 HHW589750:HHW589751 HRS589750:HRS589751 IBO589750:IBO589751 ILK589750:ILK589751 IVG589750:IVG589751 JFC589750:JFC589751 JOY589750:JOY589751 JYU589750:JYU589751 KIQ589750:KIQ589751 KSM589750:KSM589751 LCI589750:LCI589751 LME589750:LME589751 LWA589750:LWA589751 MFW589750:MFW589751 MPS589750:MPS589751 MZO589750:MZO589751 NJK589750:NJK589751 NTG589750:NTG589751 ODC589750:ODC589751 OMY589750:OMY589751 OWU589750:OWU589751 PGQ589750:PGQ589751 PQM589750:PQM589751 QAI589750:QAI589751 QKE589750:QKE589751 QUA589750:QUA589751 RDW589750:RDW589751 RNS589750:RNS589751 RXO589750:RXO589751 SHK589750:SHK589751 SRG589750:SRG589751 TBC589750:TBC589751 TKY589750:TKY589751 TUU589750:TUU589751 UEQ589750:UEQ589751 UOM589750:UOM589751 UYI589750:UYI589751 VIE589750:VIE589751 VSA589750:VSA589751 WBW589750:WBW589751 WLS589750:WLS589751 WVO589750:WVO589751 F655286:F655287 JC655286:JC655287 SY655286:SY655287 ACU655286:ACU655287 AMQ655286:AMQ655287 AWM655286:AWM655287 BGI655286:BGI655287 BQE655286:BQE655287 CAA655286:CAA655287 CJW655286:CJW655287 CTS655286:CTS655287 DDO655286:DDO655287 DNK655286:DNK655287 DXG655286:DXG655287 EHC655286:EHC655287 EQY655286:EQY655287 FAU655286:FAU655287 FKQ655286:FKQ655287 FUM655286:FUM655287 GEI655286:GEI655287 GOE655286:GOE655287 GYA655286:GYA655287 HHW655286:HHW655287 HRS655286:HRS655287 IBO655286:IBO655287 ILK655286:ILK655287 IVG655286:IVG655287 JFC655286:JFC655287 JOY655286:JOY655287 JYU655286:JYU655287 KIQ655286:KIQ655287 KSM655286:KSM655287 LCI655286:LCI655287 LME655286:LME655287 LWA655286:LWA655287 MFW655286:MFW655287 MPS655286:MPS655287 MZO655286:MZO655287 NJK655286:NJK655287 NTG655286:NTG655287 ODC655286:ODC655287 OMY655286:OMY655287 OWU655286:OWU655287 PGQ655286:PGQ655287 PQM655286:PQM655287 QAI655286:QAI655287 QKE655286:QKE655287 QUA655286:QUA655287 RDW655286:RDW655287 RNS655286:RNS655287 RXO655286:RXO655287 SHK655286:SHK655287 SRG655286:SRG655287 TBC655286:TBC655287 TKY655286:TKY655287 TUU655286:TUU655287 UEQ655286:UEQ655287 UOM655286:UOM655287 UYI655286:UYI655287 VIE655286:VIE655287 VSA655286:VSA655287 WBW655286:WBW655287 WLS655286:WLS655287 WVO655286:WVO655287 F720822:F720823 JC720822:JC720823 SY720822:SY720823 ACU720822:ACU720823 AMQ720822:AMQ720823 AWM720822:AWM720823 BGI720822:BGI720823 BQE720822:BQE720823 CAA720822:CAA720823 CJW720822:CJW720823 CTS720822:CTS720823 DDO720822:DDO720823 DNK720822:DNK720823 DXG720822:DXG720823 EHC720822:EHC720823 EQY720822:EQY720823 FAU720822:FAU720823 FKQ720822:FKQ720823 FUM720822:FUM720823 GEI720822:GEI720823 GOE720822:GOE720823 GYA720822:GYA720823 HHW720822:HHW720823 HRS720822:HRS720823 IBO720822:IBO720823 ILK720822:ILK720823 IVG720822:IVG720823 JFC720822:JFC720823 JOY720822:JOY720823 JYU720822:JYU720823 KIQ720822:KIQ720823 KSM720822:KSM720823 LCI720822:LCI720823 LME720822:LME720823 LWA720822:LWA720823 MFW720822:MFW720823 MPS720822:MPS720823 MZO720822:MZO720823 NJK720822:NJK720823 NTG720822:NTG720823 ODC720822:ODC720823 OMY720822:OMY720823 OWU720822:OWU720823 PGQ720822:PGQ720823 PQM720822:PQM720823 QAI720822:QAI720823 QKE720822:QKE720823 QUA720822:QUA720823 RDW720822:RDW720823 RNS720822:RNS720823 RXO720822:RXO720823 SHK720822:SHK720823 SRG720822:SRG720823 TBC720822:TBC720823 TKY720822:TKY720823 TUU720822:TUU720823 UEQ720822:UEQ720823 UOM720822:UOM720823 UYI720822:UYI720823 VIE720822:VIE720823 VSA720822:VSA720823 WBW720822:WBW720823 WLS720822:WLS720823 WVO720822:WVO720823 F786358:F786359 JC786358:JC786359 SY786358:SY786359 ACU786358:ACU786359 AMQ786358:AMQ786359 AWM786358:AWM786359 BGI786358:BGI786359 BQE786358:BQE786359 CAA786358:CAA786359 CJW786358:CJW786359 CTS786358:CTS786359 DDO786358:DDO786359 DNK786358:DNK786359 DXG786358:DXG786359 EHC786358:EHC786359 EQY786358:EQY786359 FAU786358:FAU786359 FKQ786358:FKQ786359 FUM786358:FUM786359 GEI786358:GEI786359 GOE786358:GOE786359 GYA786358:GYA786359 HHW786358:HHW786359 HRS786358:HRS786359 IBO786358:IBO786359 ILK786358:ILK786359 IVG786358:IVG786359 JFC786358:JFC786359 JOY786358:JOY786359 JYU786358:JYU786359 KIQ786358:KIQ786359 KSM786358:KSM786359 LCI786358:LCI786359 LME786358:LME786359 LWA786358:LWA786359 MFW786358:MFW786359 MPS786358:MPS786359 MZO786358:MZO786359 NJK786358:NJK786359 NTG786358:NTG786359 ODC786358:ODC786359 OMY786358:OMY786359 OWU786358:OWU786359 PGQ786358:PGQ786359 PQM786358:PQM786359 QAI786358:QAI786359 QKE786358:QKE786359 QUA786358:QUA786359 RDW786358:RDW786359 RNS786358:RNS786359 RXO786358:RXO786359 SHK786358:SHK786359 SRG786358:SRG786359 TBC786358:TBC786359 TKY786358:TKY786359 TUU786358:TUU786359 UEQ786358:UEQ786359 UOM786358:UOM786359 UYI786358:UYI786359 VIE786358:VIE786359 VSA786358:VSA786359 WBW786358:WBW786359 WLS786358:WLS786359 WVO786358:WVO786359 F851894:F851895 JC851894:JC851895 SY851894:SY851895 ACU851894:ACU851895 AMQ851894:AMQ851895 AWM851894:AWM851895 BGI851894:BGI851895 BQE851894:BQE851895 CAA851894:CAA851895 CJW851894:CJW851895 CTS851894:CTS851895 DDO851894:DDO851895 DNK851894:DNK851895 DXG851894:DXG851895 EHC851894:EHC851895 EQY851894:EQY851895 FAU851894:FAU851895 FKQ851894:FKQ851895 FUM851894:FUM851895 GEI851894:GEI851895 GOE851894:GOE851895 GYA851894:GYA851895 HHW851894:HHW851895 HRS851894:HRS851895 IBO851894:IBO851895 ILK851894:ILK851895 IVG851894:IVG851895 JFC851894:JFC851895 JOY851894:JOY851895 JYU851894:JYU851895 KIQ851894:KIQ851895 KSM851894:KSM851895 LCI851894:LCI851895 LME851894:LME851895 LWA851894:LWA851895 MFW851894:MFW851895 MPS851894:MPS851895 MZO851894:MZO851895 NJK851894:NJK851895 NTG851894:NTG851895 ODC851894:ODC851895 OMY851894:OMY851895 OWU851894:OWU851895 PGQ851894:PGQ851895 PQM851894:PQM851895 QAI851894:QAI851895 QKE851894:QKE851895 QUA851894:QUA851895 RDW851894:RDW851895 RNS851894:RNS851895 RXO851894:RXO851895 SHK851894:SHK851895 SRG851894:SRG851895 TBC851894:TBC851895 TKY851894:TKY851895 TUU851894:TUU851895 UEQ851894:UEQ851895 UOM851894:UOM851895 UYI851894:UYI851895 VIE851894:VIE851895 VSA851894:VSA851895 WBW851894:WBW851895 WLS851894:WLS851895 WVO851894:WVO851895 F917430:F917431 JC917430:JC917431 SY917430:SY917431 ACU917430:ACU917431 AMQ917430:AMQ917431 AWM917430:AWM917431 BGI917430:BGI917431 BQE917430:BQE917431 CAA917430:CAA917431 CJW917430:CJW917431 CTS917430:CTS917431 DDO917430:DDO917431 DNK917430:DNK917431 DXG917430:DXG917431 EHC917430:EHC917431 EQY917430:EQY917431 FAU917430:FAU917431 FKQ917430:FKQ917431 FUM917430:FUM917431 GEI917430:GEI917431 GOE917430:GOE917431 GYA917430:GYA917431 HHW917430:HHW917431 HRS917430:HRS917431 IBO917430:IBO917431 ILK917430:ILK917431 IVG917430:IVG917431 JFC917430:JFC917431 JOY917430:JOY917431 JYU917430:JYU917431 KIQ917430:KIQ917431 KSM917430:KSM917431 LCI917430:LCI917431 LME917430:LME917431 LWA917430:LWA917431 MFW917430:MFW917431 MPS917430:MPS917431 MZO917430:MZO917431 NJK917430:NJK917431 NTG917430:NTG917431 ODC917430:ODC917431 OMY917430:OMY917431 OWU917430:OWU917431 PGQ917430:PGQ917431 PQM917430:PQM917431 QAI917430:QAI917431 QKE917430:QKE917431 QUA917430:QUA917431 RDW917430:RDW917431 RNS917430:RNS917431 RXO917430:RXO917431 SHK917430:SHK917431 SRG917430:SRG917431 TBC917430:TBC917431 TKY917430:TKY917431 TUU917430:TUU917431 UEQ917430:UEQ917431 UOM917430:UOM917431 UYI917430:UYI917431 VIE917430:VIE917431 VSA917430:VSA917431 WBW917430:WBW917431 WLS917430:WLS917431 WVO917430:WVO917431 F982966:F982967 JC982966:JC982967 SY982966:SY982967 ACU982966:ACU982967 AMQ982966:AMQ982967 AWM982966:AWM982967 BGI982966:BGI982967 BQE982966:BQE982967 CAA982966:CAA982967 CJW982966:CJW982967 CTS982966:CTS982967 DDO982966:DDO982967 DNK982966:DNK982967 DXG982966:DXG982967 EHC982966:EHC982967 EQY982966:EQY982967 FAU982966:FAU982967 FKQ982966:FKQ982967 FUM982966:FUM982967 GEI982966:GEI982967 GOE982966:GOE982967 GYA982966:GYA982967 HHW982966:HHW982967 HRS982966:HRS982967 IBO982966:IBO982967 ILK982966:ILK982967 IVG982966:IVG982967 JFC982966:JFC982967 JOY982966:JOY982967 JYU982966:JYU982967 KIQ982966:KIQ982967 KSM982966:KSM982967 LCI982966:LCI982967 LME982966:LME982967 LWA982966:LWA982967 MFW982966:MFW982967 MPS982966:MPS982967 MZO982966:MZO982967 NJK982966:NJK982967 NTG982966:NTG982967 ODC982966:ODC982967 OMY982966:OMY982967 OWU982966:OWU982967 PGQ982966:PGQ982967 PQM982966:PQM982967 QAI982966:QAI982967 QKE982966:QKE982967 QUA982966:QUA982967 RDW982966:RDW982967 RNS982966:RNS982967 RXO982966:RXO982967 SHK982966:SHK982967 SRG982966:SRG982967 TBC982966:TBC982967 TKY982966:TKY982967 TUU982966:TUU982967 UEQ982966:UEQ982967 UOM982966:UOM982967 UYI982966:UYI982967 VIE982966:VIE982967 VSA982966:VSA982967 WBW982966:WBW982967 WLS982966:WLS982967 WVO982966:WVO982967 H65468 JE65468 TA65468 ACW65468 AMS65468 AWO65468 BGK65468 BQG65468 CAC65468 CJY65468 CTU65468 DDQ65468 DNM65468 DXI65468 EHE65468 ERA65468 FAW65468 FKS65468 FUO65468 GEK65468 GOG65468 GYC65468 HHY65468 HRU65468 IBQ65468 ILM65468 IVI65468 JFE65468 JPA65468 JYW65468 KIS65468 KSO65468 LCK65468 LMG65468 LWC65468 MFY65468 MPU65468 MZQ65468 NJM65468 NTI65468 ODE65468 ONA65468 OWW65468 PGS65468 PQO65468 QAK65468 QKG65468 QUC65468 RDY65468 RNU65468 RXQ65468 SHM65468 SRI65468 TBE65468 TLA65468 TUW65468 UES65468 UOO65468 UYK65468 VIG65468 VSC65468 WBY65468 WLU65468 WVQ65468 H131004 JE131004 TA131004 ACW131004 AMS131004 AWO131004 BGK131004 BQG131004 CAC131004 CJY131004 CTU131004 DDQ131004 DNM131004 DXI131004 EHE131004 ERA131004 FAW131004 FKS131004 FUO131004 GEK131004 GOG131004 GYC131004 HHY131004 HRU131004 IBQ131004 ILM131004 IVI131004 JFE131004 JPA131004 JYW131004 KIS131004 KSO131004 LCK131004 LMG131004 LWC131004 MFY131004 MPU131004 MZQ131004 NJM131004 NTI131004 ODE131004 ONA131004 OWW131004 PGS131004 PQO131004 QAK131004 QKG131004 QUC131004 RDY131004 RNU131004 RXQ131004 SHM131004 SRI131004 TBE131004 TLA131004 TUW131004 UES131004 UOO131004 UYK131004 VIG131004 VSC131004 WBY131004 WLU131004 WVQ131004 H196540 JE196540 TA196540 ACW196540 AMS196540 AWO196540 BGK196540 BQG196540 CAC196540 CJY196540 CTU196540 DDQ196540 DNM196540 DXI196540 EHE196540 ERA196540 FAW196540 FKS196540 FUO196540 GEK196540 GOG196540 GYC196540 HHY196540 HRU196540 IBQ196540 ILM196540 IVI196540 JFE196540 JPA196540 JYW196540 KIS196540 KSO196540 LCK196540 LMG196540 LWC196540 MFY196540 MPU196540 MZQ196540 NJM196540 NTI196540 ODE196540 ONA196540 OWW196540 PGS196540 PQO196540 QAK196540 QKG196540 QUC196540 RDY196540 RNU196540 RXQ196540 SHM196540 SRI196540 TBE196540 TLA196540 TUW196540 UES196540 UOO196540 UYK196540 VIG196540 VSC196540 WBY196540 WLU196540 WVQ196540 H262076 JE262076 TA262076 ACW262076 AMS262076 AWO262076 BGK262076 BQG262076 CAC262076 CJY262076 CTU262076 DDQ262076 DNM262076 DXI262076 EHE262076 ERA262076 FAW262076 FKS262076 FUO262076 GEK262076 GOG262076 GYC262076 HHY262076 HRU262076 IBQ262076 ILM262076 IVI262076 JFE262076 JPA262076 JYW262076 KIS262076 KSO262076 LCK262076 LMG262076 LWC262076 MFY262076 MPU262076 MZQ262076 NJM262076 NTI262076 ODE262076 ONA262076 OWW262076 PGS262076 PQO262076 QAK262076 QKG262076 QUC262076 RDY262076 RNU262076 RXQ262076 SHM262076 SRI262076 TBE262076 TLA262076 TUW262076 UES262076 UOO262076 UYK262076 VIG262076 VSC262076 WBY262076 WLU262076 WVQ262076 H327612 JE327612 TA327612 ACW327612 AMS327612 AWO327612 BGK327612 BQG327612 CAC327612 CJY327612 CTU327612 DDQ327612 DNM327612 DXI327612 EHE327612 ERA327612 FAW327612 FKS327612 FUO327612 GEK327612 GOG327612 GYC327612 HHY327612 HRU327612 IBQ327612 ILM327612 IVI327612 JFE327612 JPA327612 JYW327612 KIS327612 KSO327612 LCK327612 LMG327612 LWC327612 MFY327612 MPU327612 MZQ327612 NJM327612 NTI327612 ODE327612 ONA327612 OWW327612 PGS327612 PQO327612 QAK327612 QKG327612 QUC327612 RDY327612 RNU327612 RXQ327612 SHM327612 SRI327612 TBE327612 TLA327612 TUW327612 UES327612 UOO327612 UYK327612 VIG327612 VSC327612 WBY327612 WLU327612 WVQ327612 H393148 JE393148 TA393148 ACW393148 AMS393148 AWO393148 BGK393148 BQG393148 CAC393148 CJY393148 CTU393148 DDQ393148 DNM393148 DXI393148 EHE393148 ERA393148 FAW393148 FKS393148 FUO393148 GEK393148 GOG393148 GYC393148 HHY393148 HRU393148 IBQ393148 ILM393148 IVI393148 JFE393148 JPA393148 JYW393148 KIS393148 KSO393148 LCK393148 LMG393148 LWC393148 MFY393148 MPU393148 MZQ393148 NJM393148 NTI393148 ODE393148 ONA393148 OWW393148 PGS393148 PQO393148 QAK393148 QKG393148 QUC393148 RDY393148 RNU393148 RXQ393148 SHM393148 SRI393148 TBE393148 TLA393148 TUW393148 UES393148 UOO393148 UYK393148 VIG393148 VSC393148 WBY393148 WLU393148 WVQ393148 H458684 JE458684 TA458684 ACW458684 AMS458684 AWO458684 BGK458684 BQG458684 CAC458684 CJY458684 CTU458684 DDQ458684 DNM458684 DXI458684 EHE458684 ERA458684 FAW458684 FKS458684 FUO458684 GEK458684 GOG458684 GYC458684 HHY458684 HRU458684 IBQ458684 ILM458684 IVI458684 JFE458684 JPA458684 JYW458684 KIS458684 KSO458684 LCK458684 LMG458684 LWC458684 MFY458684 MPU458684 MZQ458684 NJM458684 NTI458684 ODE458684 ONA458684 OWW458684 PGS458684 PQO458684 QAK458684 QKG458684 QUC458684 RDY458684 RNU458684 RXQ458684 SHM458684 SRI458684 TBE458684 TLA458684 TUW458684 UES458684 UOO458684 UYK458684 VIG458684 VSC458684 WBY458684 WLU458684 WVQ458684 H524220 JE524220 TA524220 ACW524220 AMS524220 AWO524220 BGK524220 BQG524220 CAC524220 CJY524220 CTU524220 DDQ524220 DNM524220 DXI524220 EHE524220 ERA524220 FAW524220 FKS524220 FUO524220 GEK524220 GOG524220 GYC524220 HHY524220 HRU524220 IBQ524220 ILM524220 IVI524220 JFE524220 JPA524220 JYW524220 KIS524220 KSO524220 LCK524220 LMG524220 LWC524220 MFY524220 MPU524220 MZQ524220 NJM524220 NTI524220 ODE524220 ONA524220 OWW524220 PGS524220 PQO524220 QAK524220 QKG524220 QUC524220 RDY524220 RNU524220 RXQ524220 SHM524220 SRI524220 TBE524220 TLA524220 TUW524220 UES524220 UOO524220 UYK524220 VIG524220 VSC524220 WBY524220 WLU524220 WVQ524220 H589756 JE589756 TA589756 ACW589756 AMS589756 AWO589756 BGK589756 BQG589756 CAC589756 CJY589756 CTU589756 DDQ589756 DNM589756 DXI589756 EHE589756 ERA589756 FAW589756 FKS589756 FUO589756 GEK589756 GOG589756 GYC589756 HHY589756 HRU589756 IBQ589756 ILM589756 IVI589756 JFE589756 JPA589756 JYW589756 KIS589756 KSO589756 LCK589756 LMG589756 LWC589756 MFY589756 MPU589756 MZQ589756 NJM589756 NTI589756 ODE589756 ONA589756 OWW589756 PGS589756 PQO589756 QAK589756 QKG589756 QUC589756 RDY589756 RNU589756 RXQ589756 SHM589756 SRI589756 TBE589756 TLA589756 TUW589756 UES589756 UOO589756 UYK589756 VIG589756 VSC589756 WBY589756 WLU589756 WVQ589756 H655292 JE655292 TA655292 ACW655292 AMS655292 AWO655292 BGK655292 BQG655292 CAC655292 CJY655292 CTU655292 DDQ655292 DNM655292 DXI655292 EHE655292 ERA655292 FAW655292 FKS655292 FUO655292 GEK655292 GOG655292 GYC655292 HHY655292 HRU655292 IBQ655292 ILM655292 IVI655292 JFE655292 JPA655292 JYW655292 KIS655292 KSO655292 LCK655292 LMG655292 LWC655292 MFY655292 MPU655292 MZQ655292 NJM655292 NTI655292 ODE655292 ONA655292 OWW655292 PGS655292 PQO655292 QAK655292 QKG655292 QUC655292 RDY655292 RNU655292 RXQ655292 SHM655292 SRI655292 TBE655292 TLA655292 TUW655292 UES655292 UOO655292 UYK655292 VIG655292 VSC655292 WBY655292 WLU655292 WVQ655292 H720828 JE720828 TA720828 ACW720828 AMS720828 AWO720828 BGK720828 BQG720828 CAC720828 CJY720828 CTU720828 DDQ720828 DNM720828 DXI720828 EHE720828 ERA720828 FAW720828 FKS720828 FUO720828 GEK720828 GOG720828 GYC720828 HHY720828 HRU720828 IBQ720828 ILM720828 IVI720828 JFE720828 JPA720828 JYW720828 KIS720828 KSO720828 LCK720828 LMG720828 LWC720828 MFY720828 MPU720828 MZQ720828 NJM720828 NTI720828 ODE720828 ONA720828 OWW720828 PGS720828 PQO720828 QAK720828 QKG720828 QUC720828 RDY720828 RNU720828 RXQ720828 SHM720828 SRI720828 TBE720828 TLA720828 TUW720828 UES720828 UOO720828 UYK720828 VIG720828 VSC720828 WBY720828 WLU720828 WVQ720828 H786364 JE786364 TA786364 ACW786364 AMS786364 AWO786364 BGK786364 BQG786364 CAC786364 CJY786364 CTU786364 DDQ786364 DNM786364 DXI786364 EHE786364 ERA786364 FAW786364 FKS786364 FUO786364 GEK786364 GOG786364 GYC786364 HHY786364 HRU786364 IBQ786364 ILM786364 IVI786364 JFE786364 JPA786364 JYW786364 KIS786364 KSO786364 LCK786364 LMG786364 LWC786364 MFY786364 MPU786364 MZQ786364 NJM786364 NTI786364 ODE786364 ONA786364 OWW786364 PGS786364 PQO786364 QAK786364 QKG786364 QUC786364 RDY786364 RNU786364 RXQ786364 SHM786364 SRI786364 TBE786364 TLA786364 TUW786364 UES786364 UOO786364 UYK786364 VIG786364 VSC786364 WBY786364 WLU786364 WVQ786364 H851900 JE851900 TA851900 ACW851900 AMS851900 AWO851900 BGK851900 BQG851900 CAC851900 CJY851900 CTU851900 DDQ851900 DNM851900 DXI851900 EHE851900 ERA851900 FAW851900 FKS851900 FUO851900 GEK851900 GOG851900 GYC851900 HHY851900 HRU851900 IBQ851900 ILM851900 IVI851900 JFE851900 JPA851900 JYW851900 KIS851900 KSO851900 LCK851900 LMG851900 LWC851900 MFY851900 MPU851900 MZQ851900 NJM851900 NTI851900 ODE851900 ONA851900 OWW851900 PGS851900 PQO851900 QAK851900 QKG851900 QUC851900 RDY851900 RNU851900 RXQ851900 SHM851900 SRI851900 TBE851900 TLA851900 TUW851900 UES851900 UOO851900 UYK851900 VIG851900 VSC851900 WBY851900 WLU851900 WVQ851900 H917436 JE917436 TA917436 ACW917436 AMS917436 AWO917436 BGK917436 BQG917436 CAC917436 CJY917436 CTU917436 DDQ917436 DNM917436 DXI917436 EHE917436 ERA917436 FAW917436 FKS917436 FUO917436 GEK917436 GOG917436 GYC917436 HHY917436 HRU917436 IBQ917436 ILM917436 IVI917436 JFE917436 JPA917436 JYW917436 KIS917436 KSO917436 LCK917436 LMG917436 LWC917436 MFY917436 MPU917436 MZQ917436 NJM917436 NTI917436 ODE917436 ONA917436 OWW917436 PGS917436 PQO917436 QAK917436 QKG917436 QUC917436 RDY917436 RNU917436 RXQ917436 SHM917436 SRI917436 TBE917436 TLA917436 TUW917436 UES917436 UOO917436 UYK917436 VIG917436 VSC917436 WBY917436 WLU917436 WVQ917436 H982972 JE982972 TA982972 ACW982972 AMS982972 AWO982972 BGK982972 BQG982972 CAC982972 CJY982972 CTU982972 DDQ982972 DNM982972 DXI982972 EHE982972 ERA982972 FAW982972 FKS982972 FUO982972 GEK982972 GOG982972 GYC982972 HHY982972 HRU982972 IBQ982972 ILM982972 IVI982972 JFE982972 JPA982972 JYW982972 KIS982972 KSO982972 LCK982972 LMG982972 LWC982972 MFY982972 MPU982972 MZQ982972 NJM982972 NTI982972 ODE982972 ONA982972 OWW982972 PGS982972 PQO982972 QAK982972 QKG982972 QUC982972 RDY982972 RNU982972 RXQ982972 SHM982972 SRI982972 TBE982972 TLA982972 TUW982972 UES982972 UOO982972 UYK982972 VIG982972 VSC982972 WBY982972 WLU982972 WVQ982972 F65468 JC65468 SY65468 ACU65468 AMQ65468 AWM65468 BGI65468 BQE65468 CAA65468 CJW65468 CTS65468 DDO65468 DNK65468 DXG65468 EHC65468 EQY65468 FAU65468 FKQ65468 FUM65468 GEI65468 GOE65468 GYA65468 HHW65468 HRS65468 IBO65468 ILK65468 IVG65468 JFC65468 JOY65468 JYU65468 KIQ65468 KSM65468 LCI65468 LME65468 LWA65468 MFW65468 MPS65468 MZO65468 NJK65468 NTG65468 ODC65468 OMY65468 OWU65468 PGQ65468 PQM65468 QAI65468 QKE65468 QUA65468 RDW65468 RNS65468 RXO65468 SHK65468 SRG65468 TBC65468 TKY65468 TUU65468 UEQ65468 UOM65468 UYI65468 VIE65468 VSA65468 WBW65468 WLS65468 WVO65468 F131004 JC131004 SY131004 ACU131004 AMQ131004 AWM131004 BGI131004 BQE131004 CAA131004 CJW131004 CTS131004 DDO131004 DNK131004 DXG131004 EHC131004 EQY131004 FAU131004 FKQ131004 FUM131004 GEI131004 GOE131004 GYA131004 HHW131004 HRS131004 IBO131004 ILK131004 IVG131004 JFC131004 JOY131004 JYU131004 KIQ131004 KSM131004 LCI131004 LME131004 LWA131004 MFW131004 MPS131004 MZO131004 NJK131004 NTG131004 ODC131004 OMY131004 OWU131004 PGQ131004 PQM131004 QAI131004 QKE131004 QUA131004 RDW131004 RNS131004 RXO131004 SHK131004 SRG131004 TBC131004 TKY131004 TUU131004 UEQ131004 UOM131004 UYI131004 VIE131004 VSA131004 WBW131004 WLS131004 WVO131004 F196540 JC196540 SY196540 ACU196540 AMQ196540 AWM196540 BGI196540 BQE196540 CAA196540 CJW196540 CTS196540 DDO196540 DNK196540 DXG196540 EHC196540 EQY196540 FAU196540 FKQ196540 FUM196540 GEI196540 GOE196540 GYA196540 HHW196540 HRS196540 IBO196540 ILK196540 IVG196540 JFC196540 JOY196540 JYU196540 KIQ196540 KSM196540 LCI196540 LME196540 LWA196540 MFW196540 MPS196540 MZO196540 NJK196540 NTG196540 ODC196540 OMY196540 OWU196540 PGQ196540 PQM196540 QAI196540 QKE196540 QUA196540 RDW196540 RNS196540 RXO196540 SHK196540 SRG196540 TBC196540 TKY196540 TUU196540 UEQ196540 UOM196540 UYI196540 VIE196540 VSA196540 WBW196540 WLS196540 WVO196540 F262076 JC262076 SY262076 ACU262076 AMQ262076 AWM262076 BGI262076 BQE262076 CAA262076 CJW262076 CTS262076 DDO262076 DNK262076 DXG262076 EHC262076 EQY262076 FAU262076 FKQ262076 FUM262076 GEI262076 GOE262076 GYA262076 HHW262076 HRS262076 IBO262076 ILK262076 IVG262076 JFC262076 JOY262076 JYU262076 KIQ262076 KSM262076 LCI262076 LME262076 LWA262076 MFW262076 MPS262076 MZO262076 NJK262076 NTG262076 ODC262076 OMY262076 OWU262076 PGQ262076 PQM262076 QAI262076 QKE262076 QUA262076 RDW262076 RNS262076 RXO262076 SHK262076 SRG262076 TBC262076 TKY262076 TUU262076 UEQ262076 UOM262076 UYI262076 VIE262076 VSA262076 WBW262076 WLS262076 WVO262076 F327612 JC327612 SY327612 ACU327612 AMQ327612 AWM327612 BGI327612 BQE327612 CAA327612 CJW327612 CTS327612 DDO327612 DNK327612 DXG327612 EHC327612 EQY327612 FAU327612 FKQ327612 FUM327612 GEI327612 GOE327612 GYA327612 HHW327612 HRS327612 IBO327612 ILK327612 IVG327612 JFC327612 JOY327612 JYU327612 KIQ327612 KSM327612 LCI327612 LME327612 LWA327612 MFW327612 MPS327612 MZO327612 NJK327612 NTG327612 ODC327612 OMY327612 OWU327612 PGQ327612 PQM327612 QAI327612 QKE327612 QUA327612 RDW327612 RNS327612 RXO327612 SHK327612 SRG327612 TBC327612 TKY327612 TUU327612 UEQ327612 UOM327612 UYI327612 VIE327612 VSA327612 WBW327612 WLS327612 WVO327612 F393148 JC393148 SY393148 ACU393148 AMQ393148 AWM393148 BGI393148 BQE393148 CAA393148 CJW393148 CTS393148 DDO393148 DNK393148 DXG393148 EHC393148 EQY393148 FAU393148 FKQ393148 FUM393148 GEI393148 GOE393148 GYA393148 HHW393148 HRS393148 IBO393148 ILK393148 IVG393148 JFC393148 JOY393148 JYU393148 KIQ393148 KSM393148 LCI393148 LME393148 LWA393148 MFW393148 MPS393148 MZO393148 NJK393148 NTG393148 ODC393148 OMY393148 OWU393148 PGQ393148 PQM393148 QAI393148 QKE393148 QUA393148 RDW393148 RNS393148 RXO393148 SHK393148 SRG393148 TBC393148 TKY393148 TUU393148 UEQ393148 UOM393148 UYI393148 VIE393148 VSA393148 WBW393148 WLS393148 WVO393148 F458684 JC458684 SY458684 ACU458684 AMQ458684 AWM458684 BGI458684 BQE458684 CAA458684 CJW458684 CTS458684 DDO458684 DNK458684 DXG458684 EHC458684 EQY458684 FAU458684 FKQ458684 FUM458684 GEI458684 GOE458684 GYA458684 HHW458684 HRS458684 IBO458684 ILK458684 IVG458684 JFC458684 JOY458684 JYU458684 KIQ458684 KSM458684 LCI458684 LME458684 LWA458684 MFW458684 MPS458684 MZO458684 NJK458684 NTG458684 ODC458684 OMY458684 OWU458684 PGQ458684 PQM458684 QAI458684 QKE458684 QUA458684 RDW458684 RNS458684 RXO458684 SHK458684 SRG458684 TBC458684 TKY458684 TUU458684 UEQ458684 UOM458684 UYI458684 VIE458684 VSA458684 WBW458684 WLS458684 WVO458684 F524220 JC524220 SY524220 ACU524220 AMQ524220 AWM524220 BGI524220 BQE524220 CAA524220 CJW524220 CTS524220 DDO524220 DNK524220 DXG524220 EHC524220 EQY524220 FAU524220 FKQ524220 FUM524220 GEI524220 GOE524220 GYA524220 HHW524220 HRS524220 IBO524220 ILK524220 IVG524220 JFC524220 JOY524220 JYU524220 KIQ524220 KSM524220 LCI524220 LME524220 LWA524220 MFW524220 MPS524220 MZO524220 NJK524220 NTG524220 ODC524220 OMY524220 OWU524220 PGQ524220 PQM524220 QAI524220 QKE524220 QUA524220 RDW524220 RNS524220 RXO524220 SHK524220 SRG524220 TBC524220 TKY524220 TUU524220 UEQ524220 UOM524220 UYI524220 VIE524220 VSA524220 WBW524220 WLS524220 WVO524220 F589756 JC589756 SY589756 ACU589756 AMQ589756 AWM589756 BGI589756 BQE589756 CAA589756 CJW589756 CTS589756 DDO589756 DNK589756 DXG589756 EHC589756 EQY589756 FAU589756 FKQ589756 FUM589756 GEI589756 GOE589756 GYA589756 HHW589756 HRS589756 IBO589756 ILK589756 IVG589756 JFC589756 JOY589756 JYU589756 KIQ589756 KSM589756 LCI589756 LME589756 LWA589756 MFW589756 MPS589756 MZO589756 NJK589756 NTG589756 ODC589756 OMY589756 OWU589756 PGQ589756 PQM589756 QAI589756 QKE589756 QUA589756 RDW589756 RNS589756 RXO589756 SHK589756 SRG589756 TBC589756 TKY589756 TUU589756 UEQ589756 UOM589756 UYI589756 VIE589756 VSA589756 WBW589756 WLS589756 WVO589756 F655292 JC655292 SY655292 ACU655292 AMQ655292 AWM655292 BGI655292 BQE655292 CAA655292 CJW655292 CTS655292 DDO655292 DNK655292 DXG655292 EHC655292 EQY655292 FAU655292 FKQ655292 FUM655292 GEI655292 GOE655292 GYA655292 HHW655292 HRS655292 IBO655292 ILK655292 IVG655292 JFC655292 JOY655292 JYU655292 KIQ655292 KSM655292 LCI655292 LME655292 LWA655292 MFW655292 MPS655292 MZO655292 NJK655292 NTG655292 ODC655292 OMY655292 OWU655292 PGQ655292 PQM655292 QAI655292 QKE655292 QUA655292 RDW655292 RNS655292 RXO655292 SHK655292 SRG655292 TBC655292 TKY655292 TUU655292 UEQ655292 UOM655292 UYI655292 VIE655292 VSA655292 WBW655292 WLS655292 WVO655292 F720828 JC720828 SY720828 ACU720828 AMQ720828 AWM720828 BGI720828 BQE720828 CAA720828 CJW720828 CTS720828 DDO720828 DNK720828 DXG720828 EHC720828 EQY720828 FAU720828 FKQ720828 FUM720828 GEI720828 GOE720828 GYA720828 HHW720828 HRS720828 IBO720828 ILK720828 IVG720828 JFC720828 JOY720828 JYU720828 KIQ720828 KSM720828 LCI720828 LME720828 LWA720828 MFW720828 MPS720828 MZO720828 NJK720828 NTG720828 ODC720828 OMY720828 OWU720828 PGQ720828 PQM720828 QAI720828 QKE720828 QUA720828 RDW720828 RNS720828 RXO720828 SHK720828 SRG720828 TBC720828 TKY720828 TUU720828 UEQ720828 UOM720828 UYI720828 VIE720828 VSA720828 WBW720828 WLS720828 WVO720828 F786364 JC786364 SY786364 ACU786364 AMQ786364 AWM786364 BGI786364 BQE786364 CAA786364 CJW786364 CTS786364 DDO786364 DNK786364 DXG786364 EHC786364 EQY786364 FAU786364 FKQ786364 FUM786364 GEI786364 GOE786364 GYA786364 HHW786364 HRS786364 IBO786364 ILK786364 IVG786364 JFC786364 JOY786364 JYU786364 KIQ786364 KSM786364 LCI786364 LME786364 LWA786364 MFW786364 MPS786364 MZO786364 NJK786364 NTG786364 ODC786364 OMY786364 OWU786364 PGQ786364 PQM786364 QAI786364 QKE786364 QUA786364 RDW786364 RNS786364 RXO786364 SHK786364 SRG786364 TBC786364 TKY786364 TUU786364 UEQ786364 UOM786364 UYI786364 VIE786364 VSA786364 WBW786364 WLS786364 WVO786364 F851900 JC851900 SY851900 ACU851900 AMQ851900 AWM851900 BGI851900 BQE851900 CAA851900 CJW851900 CTS851900 DDO851900 DNK851900 DXG851900 EHC851900 EQY851900 FAU851900 FKQ851900 FUM851900 GEI851900 GOE851900 GYA851900 HHW851900 HRS851900 IBO851900 ILK851900 IVG851900 JFC851900 JOY851900 JYU851900 KIQ851900 KSM851900 LCI851900 LME851900 LWA851900 MFW851900 MPS851900 MZO851900 NJK851900 NTG851900 ODC851900 OMY851900 OWU851900 PGQ851900 PQM851900 QAI851900 QKE851900 QUA851900 RDW851900 RNS851900 RXO851900 SHK851900 SRG851900 TBC851900 TKY851900 TUU851900 UEQ851900 UOM851900 UYI851900 VIE851900 VSA851900 WBW851900 WLS851900 WVO851900 F917436 JC917436 SY917436 ACU917436 AMQ917436 AWM917436 BGI917436 BQE917436 CAA917436 CJW917436 CTS917436 DDO917436 DNK917436 DXG917436 EHC917436 EQY917436 FAU917436 FKQ917436 FUM917436 GEI917436 GOE917436 GYA917436 HHW917436 HRS917436 IBO917436 ILK917436 IVG917436 JFC917436 JOY917436 JYU917436 KIQ917436 KSM917436 LCI917436 LME917436 LWA917436 MFW917436 MPS917436 MZO917436 NJK917436 NTG917436 ODC917436 OMY917436 OWU917436 PGQ917436 PQM917436 QAI917436 QKE917436 QUA917436 RDW917436 RNS917436 RXO917436 SHK917436 SRG917436 TBC917436 TKY917436 TUU917436 UEQ917436 UOM917436 UYI917436 VIE917436 VSA917436 WBW917436 WLS917436 WVO917436 F982972 JC982972 SY982972 ACU982972 AMQ982972 AWM982972 BGI982972 BQE982972 CAA982972 CJW982972 CTS982972 DDO982972 DNK982972 DXG982972 EHC982972 EQY982972 FAU982972 FKQ982972 FUM982972 GEI982972 GOE982972 GYA982972 HHW982972 HRS982972 IBO982972 ILK982972 IVG982972 JFC982972 JOY982972 JYU982972 KIQ982972 KSM982972 LCI982972 LME982972 LWA982972 MFW982972 MPS982972 MZO982972 NJK982972 NTG982972 ODC982972 OMY982972 OWU982972 PGQ982972 PQM982972 QAI982972 QKE982972 QUA982972 RDW982972 RNS982972 RXO982972 SHK982972 SRG982972 TBC982972 TKY982972 TUU982972 UEQ982972 UOM982972 UYI982972 VIE982972 VSA982972 WBW982972 WLS982972 WVO982972 AC65468 JL65468 TH65468 ADD65468 AMZ65468 AWV65468 BGR65468 BQN65468 CAJ65468 CKF65468 CUB65468 DDX65468 DNT65468 DXP65468 EHL65468 ERH65468 FBD65468 FKZ65468 FUV65468 GER65468 GON65468 GYJ65468 HIF65468 HSB65468 IBX65468 ILT65468 IVP65468 JFL65468 JPH65468 JZD65468 KIZ65468 KSV65468 LCR65468 LMN65468 LWJ65468 MGF65468 MQB65468 MZX65468 NJT65468 NTP65468 ODL65468 ONH65468 OXD65468 PGZ65468 PQV65468 QAR65468 QKN65468 QUJ65468 REF65468 ROB65468 RXX65468 SHT65468 SRP65468 TBL65468 TLH65468 TVD65468 UEZ65468 UOV65468 UYR65468 VIN65468 VSJ65468 WCF65468 WMB65468 WVX65468 AC131004 JL131004 TH131004 ADD131004 AMZ131004 AWV131004 BGR131004 BQN131004 CAJ131004 CKF131004 CUB131004 DDX131004 DNT131004 DXP131004 EHL131004 ERH131004 FBD131004 FKZ131004 FUV131004 GER131004 GON131004 GYJ131004 HIF131004 HSB131004 IBX131004 ILT131004 IVP131004 JFL131004 JPH131004 JZD131004 KIZ131004 KSV131004 LCR131004 LMN131004 LWJ131004 MGF131004 MQB131004 MZX131004 NJT131004 NTP131004 ODL131004 ONH131004 OXD131004 PGZ131004 PQV131004 QAR131004 QKN131004 QUJ131004 REF131004 ROB131004 RXX131004 SHT131004 SRP131004 TBL131004 TLH131004 TVD131004 UEZ131004 UOV131004 UYR131004 VIN131004 VSJ131004 WCF131004 WMB131004 WVX131004 AC196540 JL196540 TH196540 ADD196540 AMZ196540 AWV196540 BGR196540 BQN196540 CAJ196540 CKF196540 CUB196540 DDX196540 DNT196540 DXP196540 EHL196540 ERH196540 FBD196540 FKZ196540 FUV196540 GER196540 GON196540 GYJ196540 HIF196540 HSB196540 IBX196540 ILT196540 IVP196540 JFL196540 JPH196540 JZD196540 KIZ196540 KSV196540 LCR196540 LMN196540 LWJ196540 MGF196540 MQB196540 MZX196540 NJT196540 NTP196540 ODL196540 ONH196540 OXD196540 PGZ196540 PQV196540 QAR196540 QKN196540 QUJ196540 REF196540 ROB196540 RXX196540 SHT196540 SRP196540 TBL196540 TLH196540 TVD196540 UEZ196540 UOV196540 UYR196540 VIN196540 VSJ196540 WCF196540 WMB196540 WVX196540 AC262076 JL262076 TH262076 ADD262076 AMZ262076 AWV262076 BGR262076 BQN262076 CAJ262076 CKF262076 CUB262076 DDX262076 DNT262076 DXP262076 EHL262076 ERH262076 FBD262076 FKZ262076 FUV262076 GER262076 GON262076 GYJ262076 HIF262076 HSB262076 IBX262076 ILT262076 IVP262076 JFL262076 JPH262076 JZD262076 KIZ262076 KSV262076 LCR262076 LMN262076 LWJ262076 MGF262076 MQB262076 MZX262076 NJT262076 NTP262076 ODL262076 ONH262076 OXD262076 PGZ262076 PQV262076 QAR262076 QKN262076 QUJ262076 REF262076 ROB262076 RXX262076 SHT262076 SRP262076 TBL262076 TLH262076 TVD262076 UEZ262076 UOV262076 UYR262076 VIN262076 VSJ262076 WCF262076 WMB262076 WVX262076 AC327612 JL327612 TH327612 ADD327612 AMZ327612 AWV327612 BGR327612 BQN327612 CAJ327612 CKF327612 CUB327612 DDX327612 DNT327612 DXP327612 EHL327612 ERH327612 FBD327612 FKZ327612 FUV327612 GER327612 GON327612 GYJ327612 HIF327612 HSB327612 IBX327612 ILT327612 IVP327612 JFL327612 JPH327612 JZD327612 KIZ327612 KSV327612 LCR327612 LMN327612 LWJ327612 MGF327612 MQB327612 MZX327612 NJT327612 NTP327612 ODL327612 ONH327612 OXD327612 PGZ327612 PQV327612 QAR327612 QKN327612 QUJ327612 REF327612 ROB327612 RXX327612 SHT327612 SRP327612 TBL327612 TLH327612 TVD327612 UEZ327612 UOV327612 UYR327612 VIN327612 VSJ327612 WCF327612 WMB327612 WVX327612 AC393148 JL393148 TH393148 ADD393148 AMZ393148 AWV393148 BGR393148 BQN393148 CAJ393148 CKF393148 CUB393148 DDX393148 DNT393148 DXP393148 EHL393148 ERH393148 FBD393148 FKZ393148 FUV393148 GER393148 GON393148 GYJ393148 HIF393148 HSB393148 IBX393148 ILT393148 IVP393148 JFL393148 JPH393148 JZD393148 KIZ393148 KSV393148 LCR393148 LMN393148 LWJ393148 MGF393148 MQB393148 MZX393148 NJT393148 NTP393148 ODL393148 ONH393148 OXD393148 PGZ393148 PQV393148 QAR393148 QKN393148 QUJ393148 REF393148 ROB393148 RXX393148 SHT393148 SRP393148 TBL393148 TLH393148 TVD393148 UEZ393148 UOV393148 UYR393148 VIN393148 VSJ393148 WCF393148 WMB393148 WVX393148 AC458684 JL458684 TH458684 ADD458684 AMZ458684 AWV458684 BGR458684 BQN458684 CAJ458684 CKF458684 CUB458684 DDX458684 DNT458684 DXP458684 EHL458684 ERH458684 FBD458684 FKZ458684 FUV458684 GER458684 GON458684 GYJ458684 HIF458684 HSB458684 IBX458684 ILT458684 IVP458684 JFL458684 JPH458684 JZD458684 KIZ458684 KSV458684 LCR458684 LMN458684 LWJ458684 MGF458684 MQB458684 MZX458684 NJT458684 NTP458684 ODL458684 ONH458684 OXD458684 PGZ458684 PQV458684 QAR458684 QKN458684 QUJ458684 REF458684 ROB458684 RXX458684 SHT458684 SRP458684 TBL458684 TLH458684 TVD458684 UEZ458684 UOV458684 UYR458684 VIN458684 VSJ458684 WCF458684 WMB458684 WVX458684 AC524220 JL524220 TH524220 ADD524220 AMZ524220 AWV524220 BGR524220 BQN524220 CAJ524220 CKF524220 CUB524220 DDX524220 DNT524220 DXP524220 EHL524220 ERH524220 FBD524220 FKZ524220 FUV524220 GER524220 GON524220 GYJ524220 HIF524220 HSB524220 IBX524220 ILT524220 IVP524220 JFL524220 JPH524220 JZD524220 KIZ524220 KSV524220 LCR524220 LMN524220 LWJ524220 MGF524220 MQB524220 MZX524220 NJT524220 NTP524220 ODL524220 ONH524220 OXD524220 PGZ524220 PQV524220 QAR524220 QKN524220 QUJ524220 REF524220 ROB524220 RXX524220 SHT524220 SRP524220 TBL524220 TLH524220 TVD524220 UEZ524220 UOV524220 UYR524220 VIN524220 VSJ524220 WCF524220 WMB524220 WVX524220 AC589756 JL589756 TH589756 ADD589756 AMZ589756 AWV589756 BGR589756 BQN589756 CAJ589756 CKF589756 CUB589756 DDX589756 DNT589756 DXP589756 EHL589756 ERH589756 FBD589756 FKZ589756 FUV589756 GER589756 GON589756 GYJ589756 HIF589756 HSB589756 IBX589756 ILT589756 IVP589756 JFL589756 JPH589756 JZD589756 KIZ589756 KSV589756 LCR589756 LMN589756 LWJ589756 MGF589756 MQB589756 MZX589756 NJT589756 NTP589756 ODL589756 ONH589756 OXD589756 PGZ589756 PQV589756 QAR589756 QKN589756 QUJ589756 REF589756 ROB589756 RXX589756 SHT589756 SRP589756 TBL589756 TLH589756 TVD589756 UEZ589756 UOV589756 UYR589756 VIN589756 VSJ589756 WCF589756 WMB589756 WVX589756 AC655292 JL655292 TH655292 ADD655292 AMZ655292 AWV655292 BGR655292 BQN655292 CAJ655292 CKF655292 CUB655292 DDX655292 DNT655292 DXP655292 EHL655292 ERH655292 FBD655292 FKZ655292 FUV655292 GER655292 GON655292 GYJ655292 HIF655292 HSB655292 IBX655292 ILT655292 IVP655292 JFL655292 JPH655292 JZD655292 KIZ655292 KSV655292 LCR655292 LMN655292 LWJ655292 MGF655292 MQB655292 MZX655292 NJT655292 NTP655292 ODL655292 ONH655292 OXD655292 PGZ655292 PQV655292 QAR655292 QKN655292 QUJ655292 REF655292 ROB655292 RXX655292 SHT655292 SRP655292 TBL655292 TLH655292 TVD655292 UEZ655292 UOV655292 UYR655292 VIN655292 VSJ655292 WCF655292 WMB655292 WVX655292 AC720828 JL720828 TH720828 ADD720828 AMZ720828 AWV720828 BGR720828 BQN720828 CAJ720828 CKF720828 CUB720828 DDX720828 DNT720828 DXP720828 EHL720828 ERH720828 FBD720828 FKZ720828 FUV720828 GER720828 GON720828 GYJ720828 HIF720828 HSB720828 IBX720828 ILT720828 IVP720828 JFL720828 JPH720828 JZD720828 KIZ720828 KSV720828 LCR720828 LMN720828 LWJ720828 MGF720828 MQB720828 MZX720828 NJT720828 NTP720828 ODL720828 ONH720828 OXD720828 PGZ720828 PQV720828 QAR720828 QKN720828 QUJ720828 REF720828 ROB720828 RXX720828 SHT720828 SRP720828 TBL720828 TLH720828 TVD720828 UEZ720828 UOV720828 UYR720828 VIN720828 VSJ720828 WCF720828 WMB720828 WVX720828 AC786364 JL786364 TH786364 ADD786364 AMZ786364 AWV786364 BGR786364 BQN786364 CAJ786364 CKF786364 CUB786364 DDX786364 DNT786364 DXP786364 EHL786364 ERH786364 FBD786364 FKZ786364 FUV786364 GER786364 GON786364 GYJ786364 HIF786364 HSB786364 IBX786364 ILT786364 IVP786364 JFL786364 JPH786364 JZD786364 KIZ786364 KSV786364 LCR786364 LMN786364 LWJ786364 MGF786364 MQB786364 MZX786364 NJT786364 NTP786364 ODL786364 ONH786364 OXD786364 PGZ786364 PQV786364 QAR786364 QKN786364 QUJ786364 REF786364 ROB786364 RXX786364 SHT786364 SRP786364 TBL786364 TLH786364 TVD786364 UEZ786364 UOV786364 UYR786364 VIN786364 VSJ786364 WCF786364 WMB786364 WVX786364 AC851900 JL851900 TH851900 ADD851900 AMZ851900 AWV851900 BGR851900 BQN851900 CAJ851900 CKF851900 CUB851900 DDX851900 DNT851900 DXP851900 EHL851900 ERH851900 FBD851900 FKZ851900 FUV851900 GER851900 GON851900 GYJ851900 HIF851900 HSB851900 IBX851900 ILT851900 IVP851900 JFL851900 JPH851900 JZD851900 KIZ851900 KSV851900 LCR851900 LMN851900 LWJ851900 MGF851900 MQB851900 MZX851900 NJT851900 NTP851900 ODL851900 ONH851900 OXD851900 PGZ851900 PQV851900 QAR851900 QKN851900 QUJ851900 REF851900 ROB851900 RXX851900 SHT851900 SRP851900 TBL851900 TLH851900 TVD851900 UEZ851900 UOV851900 UYR851900 VIN851900 VSJ851900 WCF851900 WMB851900 WVX851900 AC917436 JL917436 TH917436 ADD917436 AMZ917436 AWV917436 BGR917436 BQN917436 CAJ917436 CKF917436 CUB917436 DDX917436 DNT917436 DXP917436 EHL917436 ERH917436 FBD917436 FKZ917436 FUV917436 GER917436 GON917436 GYJ917436 HIF917436 HSB917436 IBX917436 ILT917436 IVP917436 JFL917436 JPH917436 JZD917436 KIZ917436 KSV917436 LCR917436 LMN917436 LWJ917436 MGF917436 MQB917436 MZX917436 NJT917436 NTP917436 ODL917436 ONH917436 OXD917436 PGZ917436 PQV917436 QAR917436 QKN917436 QUJ917436 REF917436 ROB917436 RXX917436 SHT917436 SRP917436 TBL917436 TLH917436 TVD917436 UEZ917436 UOV917436 UYR917436 VIN917436 VSJ917436 WCF917436 WMB917436 WVX917436 AC982972 JL982972 TH982972 ADD982972 AMZ982972 AWV982972 BGR982972 BQN982972 CAJ982972 CKF982972 CUB982972 DDX982972 DNT982972 DXP982972 EHL982972 ERH982972 FBD982972 FKZ982972 FUV982972 GER982972 GON982972 GYJ982972 HIF982972 HSB982972 IBX982972 ILT982972 IVP982972 JFL982972 JPH982972 JZD982972 KIZ982972 KSV982972 LCR982972 LMN982972 LWJ982972 MGF982972 MQB982972 MZX982972 NJT982972 NTP982972 ODL982972 ONH982972 OXD982972 PGZ982972 PQV982972 QAR982972 QKN982972 QUJ982972 REF982972 ROB982972 RXX982972 SHT982972 SRP982972 TBL982972 TLH982972 TVD982972 UEZ982972 UOV982972 UYR982972 VIN982972 VSJ982972 WCF982972 WMB982972 WVX982972 F65465 JC65465 SY65465 ACU65465 AMQ65465 AWM65465 BGI65465 BQE65465 CAA65465 CJW65465 CTS65465 DDO65465 DNK65465 DXG65465 EHC65465 EQY65465 FAU65465 FKQ65465 FUM65465 GEI65465 GOE65465 GYA65465 HHW65465 HRS65465 IBO65465 ILK65465 IVG65465 JFC65465 JOY65465 JYU65465 KIQ65465 KSM65465 LCI65465 LME65465 LWA65465 MFW65465 MPS65465 MZO65465 NJK65465 NTG65465 ODC65465 OMY65465 OWU65465 PGQ65465 PQM65465 QAI65465 QKE65465 QUA65465 RDW65465 RNS65465 RXO65465 SHK65465 SRG65465 TBC65465 TKY65465 TUU65465 UEQ65465 UOM65465 UYI65465 VIE65465 VSA65465 WBW65465 WLS65465 WVO65465 F131001 JC131001 SY131001 ACU131001 AMQ131001 AWM131001 BGI131001 BQE131001 CAA131001 CJW131001 CTS131001 DDO131001 DNK131001 DXG131001 EHC131001 EQY131001 FAU131001 FKQ131001 FUM131001 GEI131001 GOE131001 GYA131001 HHW131001 HRS131001 IBO131001 ILK131001 IVG131001 JFC131001 JOY131001 JYU131001 KIQ131001 KSM131001 LCI131001 LME131001 LWA131001 MFW131001 MPS131001 MZO131001 NJK131001 NTG131001 ODC131001 OMY131001 OWU131001 PGQ131001 PQM131001 QAI131001 QKE131001 QUA131001 RDW131001 RNS131001 RXO131001 SHK131001 SRG131001 TBC131001 TKY131001 TUU131001 UEQ131001 UOM131001 UYI131001 VIE131001 VSA131001 WBW131001 WLS131001 WVO131001 F196537 JC196537 SY196537 ACU196537 AMQ196537 AWM196537 BGI196537 BQE196537 CAA196537 CJW196537 CTS196537 DDO196537 DNK196537 DXG196537 EHC196537 EQY196537 FAU196537 FKQ196537 FUM196537 GEI196537 GOE196537 GYA196537 HHW196537 HRS196537 IBO196537 ILK196537 IVG196537 JFC196537 JOY196537 JYU196537 KIQ196537 KSM196537 LCI196537 LME196537 LWA196537 MFW196537 MPS196537 MZO196537 NJK196537 NTG196537 ODC196537 OMY196537 OWU196537 PGQ196537 PQM196537 QAI196537 QKE196537 QUA196537 RDW196537 RNS196537 RXO196537 SHK196537 SRG196537 TBC196537 TKY196537 TUU196537 UEQ196537 UOM196537 UYI196537 VIE196537 VSA196537 WBW196537 WLS196537 WVO196537 F262073 JC262073 SY262073 ACU262073 AMQ262073 AWM262073 BGI262073 BQE262073 CAA262073 CJW262073 CTS262073 DDO262073 DNK262073 DXG262073 EHC262073 EQY262073 FAU262073 FKQ262073 FUM262073 GEI262073 GOE262073 GYA262073 HHW262073 HRS262073 IBO262073 ILK262073 IVG262073 JFC262073 JOY262073 JYU262073 KIQ262073 KSM262073 LCI262073 LME262073 LWA262073 MFW262073 MPS262073 MZO262073 NJK262073 NTG262073 ODC262073 OMY262073 OWU262073 PGQ262073 PQM262073 QAI262073 QKE262073 QUA262073 RDW262073 RNS262073 RXO262073 SHK262073 SRG262073 TBC262073 TKY262073 TUU262073 UEQ262073 UOM262073 UYI262073 VIE262073 VSA262073 WBW262073 WLS262073 WVO262073 F327609 JC327609 SY327609 ACU327609 AMQ327609 AWM327609 BGI327609 BQE327609 CAA327609 CJW327609 CTS327609 DDO327609 DNK327609 DXG327609 EHC327609 EQY327609 FAU327609 FKQ327609 FUM327609 GEI327609 GOE327609 GYA327609 HHW327609 HRS327609 IBO327609 ILK327609 IVG327609 JFC327609 JOY327609 JYU327609 KIQ327609 KSM327609 LCI327609 LME327609 LWA327609 MFW327609 MPS327609 MZO327609 NJK327609 NTG327609 ODC327609 OMY327609 OWU327609 PGQ327609 PQM327609 QAI327609 QKE327609 QUA327609 RDW327609 RNS327609 RXO327609 SHK327609 SRG327609 TBC327609 TKY327609 TUU327609 UEQ327609 UOM327609 UYI327609 VIE327609 VSA327609 WBW327609 WLS327609 WVO327609 F393145 JC393145 SY393145 ACU393145 AMQ393145 AWM393145 BGI393145 BQE393145 CAA393145 CJW393145 CTS393145 DDO393145 DNK393145 DXG393145 EHC393145 EQY393145 FAU393145 FKQ393145 FUM393145 GEI393145 GOE393145 GYA393145 HHW393145 HRS393145 IBO393145 ILK393145 IVG393145 JFC393145 JOY393145 JYU393145 KIQ393145 KSM393145 LCI393145 LME393145 LWA393145 MFW393145 MPS393145 MZO393145 NJK393145 NTG393145 ODC393145 OMY393145 OWU393145 PGQ393145 PQM393145 QAI393145 QKE393145 QUA393145 RDW393145 RNS393145 RXO393145 SHK393145 SRG393145 TBC393145 TKY393145 TUU393145 UEQ393145 UOM393145 UYI393145 VIE393145 VSA393145 WBW393145 WLS393145 WVO393145 F458681 JC458681 SY458681 ACU458681 AMQ458681 AWM458681 BGI458681 BQE458681 CAA458681 CJW458681 CTS458681 DDO458681 DNK458681 DXG458681 EHC458681 EQY458681 FAU458681 FKQ458681 FUM458681 GEI458681 GOE458681 GYA458681 HHW458681 HRS458681 IBO458681 ILK458681 IVG458681 JFC458681 JOY458681 JYU458681 KIQ458681 KSM458681 LCI458681 LME458681 LWA458681 MFW458681 MPS458681 MZO458681 NJK458681 NTG458681 ODC458681 OMY458681 OWU458681 PGQ458681 PQM458681 QAI458681 QKE458681 QUA458681 RDW458681 RNS458681 RXO458681 SHK458681 SRG458681 TBC458681 TKY458681 TUU458681 UEQ458681 UOM458681 UYI458681 VIE458681 VSA458681 WBW458681 WLS458681 WVO458681 F524217 JC524217 SY524217 ACU524217 AMQ524217 AWM524217 BGI524217 BQE524217 CAA524217 CJW524217 CTS524217 DDO524217 DNK524217 DXG524217 EHC524217 EQY524217 FAU524217 FKQ524217 FUM524217 GEI524217 GOE524217 GYA524217 HHW524217 HRS524217 IBO524217 ILK524217 IVG524217 JFC524217 JOY524217 JYU524217 KIQ524217 KSM524217 LCI524217 LME524217 LWA524217 MFW524217 MPS524217 MZO524217 NJK524217 NTG524217 ODC524217 OMY524217 OWU524217 PGQ524217 PQM524217 QAI524217 QKE524217 QUA524217 RDW524217 RNS524217 RXO524217 SHK524217 SRG524217 TBC524217 TKY524217 TUU524217 UEQ524217 UOM524217 UYI524217 VIE524217 VSA524217 WBW524217 WLS524217 WVO524217 F589753 JC589753 SY589753 ACU589753 AMQ589753 AWM589753 BGI589753 BQE589753 CAA589753 CJW589753 CTS589753 DDO589753 DNK589753 DXG589753 EHC589753 EQY589753 FAU589753 FKQ589753 FUM589753 GEI589753 GOE589753 GYA589753 HHW589753 HRS589753 IBO589753 ILK589753 IVG589753 JFC589753 JOY589753 JYU589753 KIQ589753 KSM589753 LCI589753 LME589753 LWA589753 MFW589753 MPS589753 MZO589753 NJK589753 NTG589753 ODC589753 OMY589753 OWU589753 PGQ589753 PQM589753 QAI589753 QKE589753 QUA589753 RDW589753 RNS589753 RXO589753 SHK589753 SRG589753 TBC589753 TKY589753 TUU589753 UEQ589753 UOM589753 UYI589753 VIE589753 VSA589753 WBW589753 WLS589753 WVO589753 F655289 JC655289 SY655289 ACU655289 AMQ655289 AWM655289 BGI655289 BQE655289 CAA655289 CJW655289 CTS655289 DDO655289 DNK655289 DXG655289 EHC655289 EQY655289 FAU655289 FKQ655289 FUM655289 GEI655289 GOE655289 GYA655289 HHW655289 HRS655289 IBO655289 ILK655289 IVG655289 JFC655289 JOY655289 JYU655289 KIQ655289 KSM655289 LCI655289 LME655289 LWA655289 MFW655289 MPS655289 MZO655289 NJK655289 NTG655289 ODC655289 OMY655289 OWU655289 PGQ655289 PQM655289 QAI655289 QKE655289 QUA655289 RDW655289 RNS655289 RXO655289 SHK655289 SRG655289 TBC655289 TKY655289 TUU655289 UEQ655289 UOM655289 UYI655289 VIE655289 VSA655289 WBW655289 WLS655289 WVO655289 F720825 JC720825 SY720825 ACU720825 AMQ720825 AWM720825 BGI720825 BQE720825 CAA720825 CJW720825 CTS720825 DDO720825 DNK720825 DXG720825 EHC720825 EQY720825 FAU720825 FKQ720825 FUM720825 GEI720825 GOE720825 GYA720825 HHW720825 HRS720825 IBO720825 ILK720825 IVG720825 JFC720825 JOY720825 JYU720825 KIQ720825 KSM720825 LCI720825 LME720825 LWA720825 MFW720825 MPS720825 MZO720825 NJK720825 NTG720825 ODC720825 OMY720825 OWU720825 PGQ720825 PQM720825 QAI720825 QKE720825 QUA720825 RDW720825 RNS720825 RXO720825 SHK720825 SRG720825 TBC720825 TKY720825 TUU720825 UEQ720825 UOM720825 UYI720825 VIE720825 VSA720825 WBW720825 WLS720825 WVO720825 F786361 JC786361 SY786361 ACU786361 AMQ786361 AWM786361 BGI786361 BQE786361 CAA786361 CJW786361 CTS786361 DDO786361 DNK786361 DXG786361 EHC786361 EQY786361 FAU786361 FKQ786361 FUM786361 GEI786361 GOE786361 GYA786361 HHW786361 HRS786361 IBO786361 ILK786361 IVG786361 JFC786361 JOY786361 JYU786361 KIQ786361 KSM786361 LCI786361 LME786361 LWA786361 MFW786361 MPS786361 MZO786361 NJK786361 NTG786361 ODC786361 OMY786361 OWU786361 PGQ786361 PQM786361 QAI786361 QKE786361 QUA786361 RDW786361 RNS786361 RXO786361 SHK786361 SRG786361 TBC786361 TKY786361 TUU786361 UEQ786361 UOM786361 UYI786361 VIE786361 VSA786361 WBW786361 WLS786361 WVO786361 F851897 JC851897 SY851897 ACU851897 AMQ851897 AWM851897 BGI851897 BQE851897 CAA851897 CJW851897 CTS851897 DDO851897 DNK851897 DXG851897 EHC851897 EQY851897 FAU851897 FKQ851897 FUM851897 GEI851897 GOE851897 GYA851897 HHW851897 HRS851897 IBO851897 ILK851897 IVG851897 JFC851897 JOY851897 JYU851897 KIQ851897 KSM851897 LCI851897 LME851897 LWA851897 MFW851897 MPS851897 MZO851897 NJK851897 NTG851897 ODC851897 OMY851897 OWU851897 PGQ851897 PQM851897 QAI851897 QKE851897 QUA851897 RDW851897 RNS851897 RXO851897 SHK851897 SRG851897 TBC851897 TKY851897 TUU851897 UEQ851897 UOM851897 UYI851897 VIE851897 VSA851897 WBW851897 WLS851897 WVO851897 F917433 JC917433 SY917433 ACU917433 AMQ917433 AWM917433 BGI917433 BQE917433 CAA917433 CJW917433 CTS917433 DDO917433 DNK917433 DXG917433 EHC917433 EQY917433 FAU917433 FKQ917433 FUM917433 GEI917433 GOE917433 GYA917433 HHW917433 HRS917433 IBO917433 ILK917433 IVG917433 JFC917433 JOY917433 JYU917433 KIQ917433 KSM917433 LCI917433 LME917433 LWA917433 MFW917433 MPS917433 MZO917433 NJK917433 NTG917433 ODC917433 OMY917433 OWU917433 PGQ917433 PQM917433 QAI917433 QKE917433 QUA917433 RDW917433 RNS917433 RXO917433 SHK917433 SRG917433 TBC917433 TKY917433 TUU917433 UEQ917433 UOM917433 UYI917433 VIE917433 VSA917433 WBW917433 WLS917433 WVO917433 F982969 JC982969 SY982969 ACU982969 AMQ982969 AWM982969 BGI982969 BQE982969 CAA982969 CJW982969 CTS982969 DDO982969 DNK982969 DXG982969 EHC982969 EQY982969 FAU982969 FKQ982969 FUM982969 GEI982969 GOE982969 GYA982969 HHW982969 HRS982969 IBO982969 ILK982969 IVG982969 JFC982969 JOY982969 JYU982969 KIQ982969 KSM982969 LCI982969 LME982969 LWA982969 MFW982969 MPS982969 MZO982969 NJK982969 NTG982969 ODC982969 OMY982969 OWU982969 PGQ982969 PQM982969 QAI982969 QKE982969 QUA982969 RDW982969 RNS982969 RXO982969 SHK982969 SRG982969 TBC982969 TKY982969 TUU982969 UEQ982969 UOM982969 UYI982969 VIE982969 VSA982969 WBW982969 WLS982969 WVO982969 H65465 JE65465 TA65465 ACW65465 AMS65465 AWO65465 BGK65465 BQG65465 CAC65465 CJY65465 CTU65465 DDQ65465 DNM65465 DXI65465 EHE65465 ERA65465 FAW65465 FKS65465 FUO65465 GEK65465 GOG65465 GYC65465 HHY65465 HRU65465 IBQ65465 ILM65465 IVI65465 JFE65465 JPA65465 JYW65465 KIS65465 KSO65465 LCK65465 LMG65465 LWC65465 MFY65465 MPU65465 MZQ65465 NJM65465 NTI65465 ODE65465 ONA65465 OWW65465 PGS65465 PQO65465 QAK65465 QKG65465 QUC65465 RDY65465 RNU65465 RXQ65465 SHM65465 SRI65465 TBE65465 TLA65465 TUW65465 UES65465 UOO65465 UYK65465 VIG65465 VSC65465 WBY65465 WLU65465 WVQ65465 H131001 JE131001 TA131001 ACW131001 AMS131001 AWO131001 BGK131001 BQG131001 CAC131001 CJY131001 CTU131001 DDQ131001 DNM131001 DXI131001 EHE131001 ERA131001 FAW131001 FKS131001 FUO131001 GEK131001 GOG131001 GYC131001 HHY131001 HRU131001 IBQ131001 ILM131001 IVI131001 JFE131001 JPA131001 JYW131001 KIS131001 KSO131001 LCK131001 LMG131001 LWC131001 MFY131001 MPU131001 MZQ131001 NJM131001 NTI131001 ODE131001 ONA131001 OWW131001 PGS131001 PQO131001 QAK131001 QKG131001 QUC131001 RDY131001 RNU131001 RXQ131001 SHM131001 SRI131001 TBE131001 TLA131001 TUW131001 UES131001 UOO131001 UYK131001 VIG131001 VSC131001 WBY131001 WLU131001 WVQ131001 H196537 JE196537 TA196537 ACW196537 AMS196537 AWO196537 BGK196537 BQG196537 CAC196537 CJY196537 CTU196537 DDQ196537 DNM196537 DXI196537 EHE196537 ERA196537 FAW196537 FKS196537 FUO196537 GEK196537 GOG196537 GYC196537 HHY196537 HRU196537 IBQ196537 ILM196537 IVI196537 JFE196537 JPA196537 JYW196537 KIS196537 KSO196537 LCK196537 LMG196537 LWC196537 MFY196537 MPU196537 MZQ196537 NJM196537 NTI196537 ODE196537 ONA196537 OWW196537 PGS196537 PQO196537 QAK196537 QKG196537 QUC196537 RDY196537 RNU196537 RXQ196537 SHM196537 SRI196537 TBE196537 TLA196537 TUW196537 UES196537 UOO196537 UYK196537 VIG196537 VSC196537 WBY196537 WLU196537 WVQ196537 H262073 JE262073 TA262073 ACW262073 AMS262073 AWO262073 BGK262073 BQG262073 CAC262073 CJY262073 CTU262073 DDQ262073 DNM262073 DXI262073 EHE262073 ERA262073 FAW262073 FKS262073 FUO262073 GEK262073 GOG262073 GYC262073 HHY262073 HRU262073 IBQ262073 ILM262073 IVI262073 JFE262073 JPA262073 JYW262073 KIS262073 KSO262073 LCK262073 LMG262073 LWC262073 MFY262073 MPU262073 MZQ262073 NJM262073 NTI262073 ODE262073 ONA262073 OWW262073 PGS262073 PQO262073 QAK262073 QKG262073 QUC262073 RDY262073 RNU262073 RXQ262073 SHM262073 SRI262073 TBE262073 TLA262073 TUW262073 UES262073 UOO262073 UYK262073 VIG262073 VSC262073 WBY262073 WLU262073 WVQ262073 H327609 JE327609 TA327609 ACW327609 AMS327609 AWO327609 BGK327609 BQG327609 CAC327609 CJY327609 CTU327609 DDQ327609 DNM327609 DXI327609 EHE327609 ERA327609 FAW327609 FKS327609 FUO327609 GEK327609 GOG327609 GYC327609 HHY327609 HRU327609 IBQ327609 ILM327609 IVI327609 JFE327609 JPA327609 JYW327609 KIS327609 KSO327609 LCK327609 LMG327609 LWC327609 MFY327609 MPU327609 MZQ327609 NJM327609 NTI327609 ODE327609 ONA327609 OWW327609 PGS327609 PQO327609 QAK327609 QKG327609 QUC327609 RDY327609 RNU327609 RXQ327609 SHM327609 SRI327609 TBE327609 TLA327609 TUW327609 UES327609 UOO327609 UYK327609 VIG327609 VSC327609 WBY327609 WLU327609 WVQ327609 H393145 JE393145 TA393145 ACW393145 AMS393145 AWO393145 BGK393145 BQG393145 CAC393145 CJY393145 CTU393145 DDQ393145 DNM393145 DXI393145 EHE393145 ERA393145 FAW393145 FKS393145 FUO393145 GEK393145 GOG393145 GYC393145 HHY393145 HRU393145 IBQ393145 ILM393145 IVI393145 JFE393145 JPA393145 JYW393145 KIS393145 KSO393145 LCK393145 LMG393145 LWC393145 MFY393145 MPU393145 MZQ393145 NJM393145 NTI393145 ODE393145 ONA393145 OWW393145 PGS393145 PQO393145 QAK393145 QKG393145 QUC393145 RDY393145 RNU393145 RXQ393145 SHM393145 SRI393145 TBE393145 TLA393145 TUW393145 UES393145 UOO393145 UYK393145 VIG393145 VSC393145 WBY393145 WLU393145 WVQ393145 H458681 JE458681 TA458681 ACW458681 AMS458681 AWO458681 BGK458681 BQG458681 CAC458681 CJY458681 CTU458681 DDQ458681 DNM458681 DXI458681 EHE458681 ERA458681 FAW458681 FKS458681 FUO458681 GEK458681 GOG458681 GYC458681 HHY458681 HRU458681 IBQ458681 ILM458681 IVI458681 JFE458681 JPA458681 JYW458681 KIS458681 KSO458681 LCK458681 LMG458681 LWC458681 MFY458681 MPU458681 MZQ458681 NJM458681 NTI458681 ODE458681 ONA458681 OWW458681 PGS458681 PQO458681 QAK458681 QKG458681 QUC458681 RDY458681 RNU458681 RXQ458681 SHM458681 SRI458681 TBE458681 TLA458681 TUW458681 UES458681 UOO458681 UYK458681 VIG458681 VSC458681 WBY458681 WLU458681 WVQ458681 H524217 JE524217 TA524217 ACW524217 AMS524217 AWO524217 BGK524217 BQG524217 CAC524217 CJY524217 CTU524217 DDQ524217 DNM524217 DXI524217 EHE524217 ERA524217 FAW524217 FKS524217 FUO524217 GEK524217 GOG524217 GYC524217 HHY524217 HRU524217 IBQ524217 ILM524217 IVI524217 JFE524217 JPA524217 JYW524217 KIS524217 KSO524217 LCK524217 LMG524217 LWC524217 MFY524217 MPU524217 MZQ524217 NJM524217 NTI524217 ODE524217 ONA524217 OWW524217 PGS524217 PQO524217 QAK524217 QKG524217 QUC524217 RDY524217 RNU524217 RXQ524217 SHM524217 SRI524217 TBE524217 TLA524217 TUW524217 UES524217 UOO524217 UYK524217 VIG524217 VSC524217 WBY524217 WLU524217 WVQ524217 H589753 JE589753 TA589753 ACW589753 AMS589753 AWO589753 BGK589753 BQG589753 CAC589753 CJY589753 CTU589753 DDQ589753 DNM589753 DXI589753 EHE589753 ERA589753 FAW589753 FKS589753 FUO589753 GEK589753 GOG589753 GYC589753 HHY589753 HRU589753 IBQ589753 ILM589753 IVI589753 JFE589753 JPA589753 JYW589753 KIS589753 KSO589753 LCK589753 LMG589753 LWC589753 MFY589753 MPU589753 MZQ589753 NJM589753 NTI589753 ODE589753 ONA589753 OWW589753 PGS589753 PQO589753 QAK589753 QKG589753 QUC589753 RDY589753 RNU589753 RXQ589753 SHM589753 SRI589753 TBE589753 TLA589753 TUW589753 UES589753 UOO589753 UYK589753 VIG589753 VSC589753 WBY589753 WLU589753 WVQ589753 H655289 JE655289 TA655289 ACW655289 AMS655289 AWO655289 BGK655289 BQG655289 CAC655289 CJY655289 CTU655289 DDQ655289 DNM655289 DXI655289 EHE655289 ERA655289 FAW655289 FKS655289 FUO655289 GEK655289 GOG655289 GYC655289 HHY655289 HRU655289 IBQ655289 ILM655289 IVI655289 JFE655289 JPA655289 JYW655289 KIS655289 KSO655289 LCK655289 LMG655289 LWC655289 MFY655289 MPU655289 MZQ655289 NJM655289 NTI655289 ODE655289 ONA655289 OWW655289 PGS655289 PQO655289 QAK655289 QKG655289 QUC655289 RDY655289 RNU655289 RXQ655289 SHM655289 SRI655289 TBE655289 TLA655289 TUW655289 UES655289 UOO655289 UYK655289 VIG655289 VSC655289 WBY655289 WLU655289 WVQ655289 H720825 JE720825 TA720825 ACW720825 AMS720825 AWO720825 BGK720825 BQG720825 CAC720825 CJY720825 CTU720825 DDQ720825 DNM720825 DXI720825 EHE720825 ERA720825 FAW720825 FKS720825 FUO720825 GEK720825 GOG720825 GYC720825 HHY720825 HRU720825 IBQ720825 ILM720825 IVI720825 JFE720825 JPA720825 JYW720825 KIS720825 KSO720825 LCK720825 LMG720825 LWC720825 MFY720825 MPU720825 MZQ720825 NJM720825 NTI720825 ODE720825 ONA720825 OWW720825 PGS720825 PQO720825 QAK720825 QKG720825 QUC720825 RDY720825 RNU720825 RXQ720825 SHM720825 SRI720825 TBE720825 TLA720825 TUW720825 UES720825 UOO720825 UYK720825 VIG720825 VSC720825 WBY720825 WLU720825 WVQ720825 H786361 JE786361 TA786361 ACW786361 AMS786361 AWO786361 BGK786361 BQG786361 CAC786361 CJY786361 CTU786361 DDQ786361 DNM786361 DXI786361 EHE786361 ERA786361 FAW786361 FKS786361 FUO786361 GEK786361 GOG786361 GYC786361 HHY786361 HRU786361 IBQ786361 ILM786361 IVI786361 JFE786361 JPA786361 JYW786361 KIS786361 KSO786361 LCK786361 LMG786361 LWC786361 MFY786361 MPU786361 MZQ786361 NJM786361 NTI786361 ODE786361 ONA786361 OWW786361 PGS786361 PQO786361 QAK786361 QKG786361 QUC786361 RDY786361 RNU786361 RXQ786361 SHM786361 SRI786361 TBE786361 TLA786361 TUW786361 UES786361 UOO786361 UYK786361 VIG786361 VSC786361 WBY786361 WLU786361 WVQ786361 H851897 JE851897 TA851897 ACW851897 AMS851897 AWO851897 BGK851897 BQG851897 CAC851897 CJY851897 CTU851897 DDQ851897 DNM851897 DXI851897 EHE851897 ERA851897 FAW851897 FKS851897 FUO851897 GEK851897 GOG851897 GYC851897 HHY851897 HRU851897 IBQ851897 ILM851897 IVI851897 JFE851897 JPA851897 JYW851897 KIS851897 KSO851897 LCK851897 LMG851897 LWC851897 MFY851897 MPU851897 MZQ851897 NJM851897 NTI851897 ODE851897 ONA851897 OWW851897 PGS851897 PQO851897 QAK851897 QKG851897 QUC851897 RDY851897 RNU851897 RXQ851897 SHM851897 SRI851897 TBE851897 TLA851897 TUW851897 UES851897 UOO851897 UYK851897 VIG851897 VSC851897 WBY851897 WLU851897 WVQ851897 H917433 JE917433 TA917433 ACW917433 AMS917433 AWO917433 BGK917433 BQG917433 CAC917433 CJY917433 CTU917433 DDQ917433 DNM917433 DXI917433 EHE917433 ERA917433 FAW917433 FKS917433 FUO917433 GEK917433 GOG917433 GYC917433 HHY917433 HRU917433 IBQ917433 ILM917433 IVI917433 JFE917433 JPA917433 JYW917433 KIS917433 KSO917433 LCK917433 LMG917433 LWC917433 MFY917433 MPU917433 MZQ917433 NJM917433 NTI917433 ODE917433 ONA917433 OWW917433 PGS917433 PQO917433 QAK917433 QKG917433 QUC917433 RDY917433 RNU917433 RXQ917433 SHM917433 SRI917433 TBE917433 TLA917433 TUW917433 UES917433 UOO917433 UYK917433 VIG917433 VSC917433 WBY917433 WLU917433 WVQ917433 H982969 JE982969 TA982969 ACW982969 AMS982969 AWO982969 BGK982969 BQG982969 CAC982969 CJY982969 CTU982969 DDQ982969 DNM982969 DXI982969 EHE982969 ERA982969 FAW982969 FKS982969 FUO982969 GEK982969 GOG982969 GYC982969 HHY982969 HRU982969 IBQ982969 ILM982969 IVI982969 JFE982969 JPA982969 JYW982969 KIS982969 KSO982969 LCK982969 LMG982969 LWC982969 MFY982969 MPU982969 MZQ982969 NJM982969 NTI982969 ODE982969 ONA982969 OWW982969 PGS982969 PQO982969 QAK982969 QKG982969 QUC982969 RDY982969 RNU982969 RXQ982969 SHM982969 SRI982969 TBE982969 TLA982969 TUW982969 UES982969 UOO982969 UYK982969 VIG982969 VSC982969 WBY982969 WLU982969 WVQ982969 AC65465 JL65465 TH65465 ADD65465 AMZ65465 AWV65465 BGR65465 BQN65465 CAJ65465 CKF65465 CUB65465 DDX65465 DNT65465 DXP65465 EHL65465 ERH65465 FBD65465 FKZ65465 FUV65465 GER65465 GON65465 GYJ65465 HIF65465 HSB65465 IBX65465 ILT65465 IVP65465 JFL65465 JPH65465 JZD65465 KIZ65465 KSV65465 LCR65465 LMN65465 LWJ65465 MGF65465 MQB65465 MZX65465 NJT65465 NTP65465 ODL65465 ONH65465 OXD65465 PGZ65465 PQV65465 QAR65465 QKN65465 QUJ65465 REF65465 ROB65465 RXX65465 SHT65465 SRP65465 TBL65465 TLH65465 TVD65465 UEZ65465 UOV65465 UYR65465 VIN65465 VSJ65465 WCF65465 WMB65465 WVX65465 AC131001 JL131001 TH131001 ADD131001 AMZ131001 AWV131001 BGR131001 BQN131001 CAJ131001 CKF131001 CUB131001 DDX131001 DNT131001 DXP131001 EHL131001 ERH131001 FBD131001 FKZ131001 FUV131001 GER131001 GON131001 GYJ131001 HIF131001 HSB131001 IBX131001 ILT131001 IVP131001 JFL131001 JPH131001 JZD131001 KIZ131001 KSV131001 LCR131001 LMN131001 LWJ131001 MGF131001 MQB131001 MZX131001 NJT131001 NTP131001 ODL131001 ONH131001 OXD131001 PGZ131001 PQV131001 QAR131001 QKN131001 QUJ131001 REF131001 ROB131001 RXX131001 SHT131001 SRP131001 TBL131001 TLH131001 TVD131001 UEZ131001 UOV131001 UYR131001 VIN131001 VSJ131001 WCF131001 WMB131001 WVX131001 AC196537 JL196537 TH196537 ADD196537 AMZ196537 AWV196537 BGR196537 BQN196537 CAJ196537 CKF196537 CUB196537 DDX196537 DNT196537 DXP196537 EHL196537 ERH196537 FBD196537 FKZ196537 FUV196537 GER196537 GON196537 GYJ196537 HIF196537 HSB196537 IBX196537 ILT196537 IVP196537 JFL196537 JPH196537 JZD196537 KIZ196537 KSV196537 LCR196537 LMN196537 LWJ196537 MGF196537 MQB196537 MZX196537 NJT196537 NTP196537 ODL196537 ONH196537 OXD196537 PGZ196537 PQV196537 QAR196537 QKN196537 QUJ196537 REF196537 ROB196537 RXX196537 SHT196537 SRP196537 TBL196537 TLH196537 TVD196537 UEZ196537 UOV196537 UYR196537 VIN196537 VSJ196537 WCF196537 WMB196537 WVX196537 AC262073 JL262073 TH262073 ADD262073 AMZ262073 AWV262073 BGR262073 BQN262073 CAJ262073 CKF262073 CUB262073 DDX262073 DNT262073 DXP262073 EHL262073 ERH262073 FBD262073 FKZ262073 FUV262073 GER262073 GON262073 GYJ262073 HIF262073 HSB262073 IBX262073 ILT262073 IVP262073 JFL262073 JPH262073 JZD262073 KIZ262073 KSV262073 LCR262073 LMN262073 LWJ262073 MGF262073 MQB262073 MZX262073 NJT262073 NTP262073 ODL262073 ONH262073 OXD262073 PGZ262073 PQV262073 QAR262073 QKN262073 QUJ262073 REF262073 ROB262073 RXX262073 SHT262073 SRP262073 TBL262073 TLH262073 TVD262073 UEZ262073 UOV262073 UYR262073 VIN262073 VSJ262073 WCF262073 WMB262073 WVX262073 AC327609 JL327609 TH327609 ADD327609 AMZ327609 AWV327609 BGR327609 BQN327609 CAJ327609 CKF327609 CUB327609 DDX327609 DNT327609 DXP327609 EHL327609 ERH327609 FBD327609 FKZ327609 FUV327609 GER327609 GON327609 GYJ327609 HIF327609 HSB327609 IBX327609 ILT327609 IVP327609 JFL327609 JPH327609 JZD327609 KIZ327609 KSV327609 LCR327609 LMN327609 LWJ327609 MGF327609 MQB327609 MZX327609 NJT327609 NTP327609 ODL327609 ONH327609 OXD327609 PGZ327609 PQV327609 QAR327609 QKN327609 QUJ327609 REF327609 ROB327609 RXX327609 SHT327609 SRP327609 TBL327609 TLH327609 TVD327609 UEZ327609 UOV327609 UYR327609 VIN327609 VSJ327609 WCF327609 WMB327609 WVX327609 AC393145 JL393145 TH393145 ADD393145 AMZ393145 AWV393145 BGR393145 BQN393145 CAJ393145 CKF393145 CUB393145 DDX393145 DNT393145 DXP393145 EHL393145 ERH393145 FBD393145 FKZ393145 FUV393145 GER393145 GON393145 GYJ393145 HIF393145 HSB393145 IBX393145 ILT393145 IVP393145 JFL393145 JPH393145 JZD393145 KIZ393145 KSV393145 LCR393145 LMN393145 LWJ393145 MGF393145 MQB393145 MZX393145 NJT393145 NTP393145 ODL393145 ONH393145 OXD393145 PGZ393145 PQV393145 QAR393145 QKN393145 QUJ393145 REF393145 ROB393145 RXX393145 SHT393145 SRP393145 TBL393145 TLH393145 TVD393145 UEZ393145 UOV393145 UYR393145 VIN393145 VSJ393145 WCF393145 WMB393145 WVX393145 AC458681 JL458681 TH458681 ADD458681 AMZ458681 AWV458681 BGR458681 BQN458681 CAJ458681 CKF458681 CUB458681 DDX458681 DNT458681 DXP458681 EHL458681 ERH458681 FBD458681 FKZ458681 FUV458681 GER458681 GON458681 GYJ458681 HIF458681 HSB458681 IBX458681 ILT458681 IVP458681 JFL458681 JPH458681 JZD458681 KIZ458681 KSV458681 LCR458681 LMN458681 LWJ458681 MGF458681 MQB458681 MZX458681 NJT458681 NTP458681 ODL458681 ONH458681 OXD458681 PGZ458681 PQV458681 QAR458681 QKN458681 QUJ458681 REF458681 ROB458681 RXX458681 SHT458681 SRP458681 TBL458681 TLH458681 TVD458681 UEZ458681 UOV458681 UYR458681 VIN458681 VSJ458681 WCF458681 WMB458681 WVX458681 AC524217 JL524217 TH524217 ADD524217 AMZ524217 AWV524217 BGR524217 BQN524217 CAJ524217 CKF524217 CUB524217 DDX524217 DNT524217 DXP524217 EHL524217 ERH524217 FBD524217 FKZ524217 FUV524217 GER524217 GON524217 GYJ524217 HIF524217 HSB524217 IBX524217 ILT524217 IVP524217 JFL524217 JPH524217 JZD524217 KIZ524217 KSV524217 LCR524217 LMN524217 LWJ524217 MGF524217 MQB524217 MZX524217 NJT524217 NTP524217 ODL524217 ONH524217 OXD524217 PGZ524217 PQV524217 QAR524217 QKN524217 QUJ524217 REF524217 ROB524217 RXX524217 SHT524217 SRP524217 TBL524217 TLH524217 TVD524217 UEZ524217 UOV524217 UYR524217 VIN524217 VSJ524217 WCF524217 WMB524217 WVX524217 AC589753 JL589753 TH589753 ADD589753 AMZ589753 AWV589753 BGR589753 BQN589753 CAJ589753 CKF589753 CUB589753 DDX589753 DNT589753 DXP589753 EHL589753 ERH589753 FBD589753 FKZ589753 FUV589753 GER589753 GON589753 GYJ589753 HIF589753 HSB589753 IBX589753 ILT589753 IVP589753 JFL589753 JPH589753 JZD589753 KIZ589753 KSV589753 LCR589753 LMN589753 LWJ589753 MGF589753 MQB589753 MZX589753 NJT589753 NTP589753 ODL589753 ONH589753 OXD589753 PGZ589753 PQV589753 QAR589753 QKN589753 QUJ589753 REF589753 ROB589753 RXX589753 SHT589753 SRP589753 TBL589753 TLH589753 TVD589753 UEZ589753 UOV589753 UYR589753 VIN589753 VSJ589753 WCF589753 WMB589753 WVX589753 AC655289 JL655289 TH655289 ADD655289 AMZ655289 AWV655289 BGR655289 BQN655289 CAJ655289 CKF655289 CUB655289 DDX655289 DNT655289 DXP655289 EHL655289 ERH655289 FBD655289 FKZ655289 FUV655289 GER655289 GON655289 GYJ655289 HIF655289 HSB655289 IBX655289 ILT655289 IVP655289 JFL655289 JPH655289 JZD655289 KIZ655289 KSV655289 LCR655289 LMN655289 LWJ655289 MGF655289 MQB655289 MZX655289 NJT655289 NTP655289 ODL655289 ONH655289 OXD655289 PGZ655289 PQV655289 QAR655289 QKN655289 QUJ655289 REF655289 ROB655289 RXX655289 SHT655289 SRP655289 TBL655289 TLH655289 TVD655289 UEZ655289 UOV655289 UYR655289 VIN655289 VSJ655289 WCF655289 WMB655289 WVX655289 AC720825 JL720825 TH720825 ADD720825 AMZ720825 AWV720825 BGR720825 BQN720825 CAJ720825 CKF720825 CUB720825 DDX720825 DNT720825 DXP720825 EHL720825 ERH720825 FBD720825 FKZ720825 FUV720825 GER720825 GON720825 GYJ720825 HIF720825 HSB720825 IBX720825 ILT720825 IVP720825 JFL720825 JPH720825 JZD720825 KIZ720825 KSV720825 LCR720825 LMN720825 LWJ720825 MGF720825 MQB720825 MZX720825 NJT720825 NTP720825 ODL720825 ONH720825 OXD720825 PGZ720825 PQV720825 QAR720825 QKN720825 QUJ720825 REF720825 ROB720825 RXX720825 SHT720825 SRP720825 TBL720825 TLH720825 TVD720825 UEZ720825 UOV720825 UYR720825 VIN720825 VSJ720825 WCF720825 WMB720825 WVX720825 AC786361 JL786361 TH786361 ADD786361 AMZ786361 AWV786361 BGR786361 BQN786361 CAJ786361 CKF786361 CUB786361 DDX786361 DNT786361 DXP786361 EHL786361 ERH786361 FBD786361 FKZ786361 FUV786361 GER786361 GON786361 GYJ786361 HIF786361 HSB786361 IBX786361 ILT786361 IVP786361 JFL786361 JPH786361 JZD786361 KIZ786361 KSV786361 LCR786361 LMN786361 LWJ786361 MGF786361 MQB786361 MZX786361 NJT786361 NTP786361 ODL786361 ONH786361 OXD786361 PGZ786361 PQV786361 QAR786361 QKN786361 QUJ786361 REF786361 ROB786361 RXX786361 SHT786361 SRP786361 TBL786361 TLH786361 TVD786361 UEZ786361 UOV786361 UYR786361 VIN786361 VSJ786361 WCF786361 WMB786361 WVX786361 AC851897 JL851897 TH851897 ADD851897 AMZ851897 AWV851897 BGR851897 BQN851897 CAJ851897 CKF851897 CUB851897 DDX851897 DNT851897 DXP851897 EHL851897 ERH851897 FBD851897 FKZ851897 FUV851897 GER851897 GON851897 GYJ851897 HIF851897 HSB851897 IBX851897 ILT851897 IVP851897 JFL851897 JPH851897 JZD851897 KIZ851897 KSV851897 LCR851897 LMN851897 LWJ851897 MGF851897 MQB851897 MZX851897 NJT851897 NTP851897 ODL851897 ONH851897 OXD851897 PGZ851897 PQV851897 QAR851897 QKN851897 QUJ851897 REF851897 ROB851897 RXX851897 SHT851897 SRP851897 TBL851897 TLH851897 TVD851897 UEZ851897 UOV851897 UYR851897 VIN851897 VSJ851897 WCF851897 WMB851897 WVX851897 AC917433 JL917433 TH917433 ADD917433 AMZ917433 AWV917433 BGR917433 BQN917433 CAJ917433 CKF917433 CUB917433 DDX917433 DNT917433 DXP917433 EHL917433 ERH917433 FBD917433 FKZ917433 FUV917433 GER917433 GON917433 GYJ917433 HIF917433 HSB917433 IBX917433 ILT917433 IVP917433 JFL917433 JPH917433 JZD917433 KIZ917433 KSV917433 LCR917433 LMN917433 LWJ917433 MGF917433 MQB917433 MZX917433 NJT917433 NTP917433 ODL917433 ONH917433 OXD917433 PGZ917433 PQV917433 QAR917433 QKN917433 QUJ917433 REF917433 ROB917433 RXX917433 SHT917433 SRP917433 TBL917433 TLH917433 TVD917433 UEZ917433 UOV917433 UYR917433 VIN917433 VSJ917433 WCF917433 WMB917433 WVX917433 AC982969 JL982969 TH982969 ADD982969 AMZ982969 AWV982969 BGR982969 BQN982969 CAJ982969 CKF982969 CUB982969 DDX982969 DNT982969 DXP982969 EHL982969 ERH982969 FBD982969 FKZ982969 FUV982969 GER982969 GON982969 GYJ982969 HIF982969 HSB982969 IBX982969 ILT982969 IVP982969 JFL982969 JPH982969 JZD982969 KIZ982969 KSV982969 LCR982969 LMN982969 LWJ982969 MGF982969 MQB982969 MZX982969 NJT982969 NTP982969 ODL982969 ONH982969 OXD982969 PGZ982969 PQV982969 QAR982969 QKN982969 QUJ982969 REF982969 ROB982969 RXX982969 SHT982969 SRP982969 TBL982969 TLH982969 TVD982969 UEZ982969 UOV982969 UYR982969 VIN982969 VSJ982969 WCF982969 WMB982969 WVX982969 AE65465 JN65465 TJ65465 ADF65465 ANB65465 AWX65465 BGT65465 BQP65465 CAL65465 CKH65465 CUD65465 DDZ65465 DNV65465 DXR65465 EHN65465 ERJ65465 FBF65465 FLB65465 FUX65465 GET65465 GOP65465 GYL65465 HIH65465 HSD65465 IBZ65465 ILV65465 IVR65465 JFN65465 JPJ65465 JZF65465 KJB65465 KSX65465 LCT65465 LMP65465 LWL65465 MGH65465 MQD65465 MZZ65465 NJV65465 NTR65465 ODN65465 ONJ65465 OXF65465 PHB65465 PQX65465 QAT65465 QKP65465 QUL65465 REH65465 ROD65465 RXZ65465 SHV65465 SRR65465 TBN65465 TLJ65465 TVF65465 UFB65465 UOX65465 UYT65465 VIP65465 VSL65465 WCH65465 WMD65465 WVZ65465 AE131001 JN131001 TJ131001 ADF131001 ANB131001 AWX131001 BGT131001 BQP131001 CAL131001 CKH131001 CUD131001 DDZ131001 DNV131001 DXR131001 EHN131001 ERJ131001 FBF131001 FLB131001 FUX131001 GET131001 GOP131001 GYL131001 HIH131001 HSD131001 IBZ131001 ILV131001 IVR131001 JFN131001 JPJ131001 JZF131001 KJB131001 KSX131001 LCT131001 LMP131001 LWL131001 MGH131001 MQD131001 MZZ131001 NJV131001 NTR131001 ODN131001 ONJ131001 OXF131001 PHB131001 PQX131001 QAT131001 QKP131001 QUL131001 REH131001 ROD131001 RXZ131001 SHV131001 SRR131001 TBN131001 TLJ131001 TVF131001 UFB131001 UOX131001 UYT131001 VIP131001 VSL131001 WCH131001 WMD131001 WVZ131001 AE196537 JN196537 TJ196537 ADF196537 ANB196537 AWX196537 BGT196537 BQP196537 CAL196537 CKH196537 CUD196537 DDZ196537 DNV196537 DXR196537 EHN196537 ERJ196537 FBF196537 FLB196537 FUX196537 GET196537 GOP196537 GYL196537 HIH196537 HSD196537 IBZ196537 ILV196537 IVR196537 JFN196537 JPJ196537 JZF196537 KJB196537 KSX196537 LCT196537 LMP196537 LWL196537 MGH196537 MQD196537 MZZ196537 NJV196537 NTR196537 ODN196537 ONJ196537 OXF196537 PHB196537 PQX196537 QAT196537 QKP196537 QUL196537 REH196537 ROD196537 RXZ196537 SHV196537 SRR196537 TBN196537 TLJ196537 TVF196537 UFB196537 UOX196537 UYT196537 VIP196537 VSL196537 WCH196537 WMD196537 WVZ196537 AE262073 JN262073 TJ262073 ADF262073 ANB262073 AWX262073 BGT262073 BQP262073 CAL262073 CKH262073 CUD262073 DDZ262073 DNV262073 DXR262073 EHN262073 ERJ262073 FBF262073 FLB262073 FUX262073 GET262073 GOP262073 GYL262073 HIH262073 HSD262073 IBZ262073 ILV262073 IVR262073 JFN262073 JPJ262073 JZF262073 KJB262073 KSX262073 LCT262073 LMP262073 LWL262073 MGH262073 MQD262073 MZZ262073 NJV262073 NTR262073 ODN262073 ONJ262073 OXF262073 PHB262073 PQX262073 QAT262073 QKP262073 QUL262073 REH262073 ROD262073 RXZ262073 SHV262073 SRR262073 TBN262073 TLJ262073 TVF262073 UFB262073 UOX262073 UYT262073 VIP262073 VSL262073 WCH262073 WMD262073 WVZ262073 AE327609 JN327609 TJ327609 ADF327609 ANB327609 AWX327609 BGT327609 BQP327609 CAL327609 CKH327609 CUD327609 DDZ327609 DNV327609 DXR327609 EHN327609 ERJ327609 FBF327609 FLB327609 FUX327609 GET327609 GOP327609 GYL327609 HIH327609 HSD327609 IBZ327609 ILV327609 IVR327609 JFN327609 JPJ327609 JZF327609 KJB327609 KSX327609 LCT327609 LMP327609 LWL327609 MGH327609 MQD327609 MZZ327609 NJV327609 NTR327609 ODN327609 ONJ327609 OXF327609 PHB327609 PQX327609 QAT327609 QKP327609 QUL327609 REH327609 ROD327609 RXZ327609 SHV327609 SRR327609 TBN327609 TLJ327609 TVF327609 UFB327609 UOX327609 UYT327609 VIP327609 VSL327609 WCH327609 WMD327609 WVZ327609 AE393145 JN393145 TJ393145 ADF393145 ANB393145 AWX393145 BGT393145 BQP393145 CAL393145 CKH393145 CUD393145 DDZ393145 DNV393145 DXR393145 EHN393145 ERJ393145 FBF393145 FLB393145 FUX393145 GET393145 GOP393145 GYL393145 HIH393145 HSD393145 IBZ393145 ILV393145 IVR393145 JFN393145 JPJ393145 JZF393145 KJB393145 KSX393145 LCT393145 LMP393145 LWL393145 MGH393145 MQD393145 MZZ393145 NJV393145 NTR393145 ODN393145 ONJ393145 OXF393145 PHB393145 PQX393145 QAT393145 QKP393145 QUL393145 REH393145 ROD393145 RXZ393145 SHV393145 SRR393145 TBN393145 TLJ393145 TVF393145 UFB393145 UOX393145 UYT393145 VIP393145 VSL393145 WCH393145 WMD393145 WVZ393145 AE458681 JN458681 TJ458681 ADF458681 ANB458681 AWX458681 BGT458681 BQP458681 CAL458681 CKH458681 CUD458681 DDZ458681 DNV458681 DXR458681 EHN458681 ERJ458681 FBF458681 FLB458681 FUX458681 GET458681 GOP458681 GYL458681 HIH458681 HSD458681 IBZ458681 ILV458681 IVR458681 JFN458681 JPJ458681 JZF458681 KJB458681 KSX458681 LCT458681 LMP458681 LWL458681 MGH458681 MQD458681 MZZ458681 NJV458681 NTR458681 ODN458681 ONJ458681 OXF458681 PHB458681 PQX458681 QAT458681 QKP458681 QUL458681 REH458681 ROD458681 RXZ458681 SHV458681 SRR458681 TBN458681 TLJ458681 TVF458681 UFB458681 UOX458681 UYT458681 VIP458681 VSL458681 WCH458681 WMD458681 WVZ458681 AE524217 JN524217 TJ524217 ADF524217 ANB524217 AWX524217 BGT524217 BQP524217 CAL524217 CKH524217 CUD524217 DDZ524217 DNV524217 DXR524217 EHN524217 ERJ524217 FBF524217 FLB524217 FUX524217 GET524217 GOP524217 GYL524217 HIH524217 HSD524217 IBZ524217 ILV524217 IVR524217 JFN524217 JPJ524217 JZF524217 KJB524217 KSX524217 LCT524217 LMP524217 LWL524217 MGH524217 MQD524217 MZZ524217 NJV524217 NTR524217 ODN524217 ONJ524217 OXF524217 PHB524217 PQX524217 QAT524217 QKP524217 QUL524217 REH524217 ROD524217 RXZ524217 SHV524217 SRR524217 TBN524217 TLJ524217 TVF524217 UFB524217 UOX524217 UYT524217 VIP524217 VSL524217 WCH524217 WMD524217 WVZ524217 AE589753 JN589753 TJ589753 ADF589753 ANB589753 AWX589753 BGT589753 BQP589753 CAL589753 CKH589753 CUD589753 DDZ589753 DNV589753 DXR589753 EHN589753 ERJ589753 FBF589753 FLB589753 FUX589753 GET589753 GOP589753 GYL589753 HIH589753 HSD589753 IBZ589753 ILV589753 IVR589753 JFN589753 JPJ589753 JZF589753 KJB589753 KSX589753 LCT589753 LMP589753 LWL589753 MGH589753 MQD589753 MZZ589753 NJV589753 NTR589753 ODN589753 ONJ589753 OXF589753 PHB589753 PQX589753 QAT589753 QKP589753 QUL589753 REH589753 ROD589753 RXZ589753 SHV589753 SRR589753 TBN589753 TLJ589753 TVF589753 UFB589753 UOX589753 UYT589753 VIP589753 VSL589753 WCH589753 WMD589753 WVZ589753 AE655289 JN655289 TJ655289 ADF655289 ANB655289 AWX655289 BGT655289 BQP655289 CAL655289 CKH655289 CUD655289 DDZ655289 DNV655289 DXR655289 EHN655289 ERJ655289 FBF655289 FLB655289 FUX655289 GET655289 GOP655289 GYL655289 HIH655289 HSD655289 IBZ655289 ILV655289 IVR655289 JFN655289 JPJ655289 JZF655289 KJB655289 KSX655289 LCT655289 LMP655289 LWL655289 MGH655289 MQD655289 MZZ655289 NJV655289 NTR655289 ODN655289 ONJ655289 OXF655289 PHB655289 PQX655289 QAT655289 QKP655289 QUL655289 REH655289 ROD655289 RXZ655289 SHV655289 SRR655289 TBN655289 TLJ655289 TVF655289 UFB655289 UOX655289 UYT655289 VIP655289 VSL655289 WCH655289 WMD655289 WVZ655289 AE720825 JN720825 TJ720825 ADF720825 ANB720825 AWX720825 BGT720825 BQP720825 CAL720825 CKH720825 CUD720825 DDZ720825 DNV720825 DXR720825 EHN720825 ERJ720825 FBF720825 FLB720825 FUX720825 GET720825 GOP720825 GYL720825 HIH720825 HSD720825 IBZ720825 ILV720825 IVR720825 JFN720825 JPJ720825 JZF720825 KJB720825 KSX720825 LCT720825 LMP720825 LWL720825 MGH720825 MQD720825 MZZ720825 NJV720825 NTR720825 ODN720825 ONJ720825 OXF720825 PHB720825 PQX720825 QAT720825 QKP720825 QUL720825 REH720825 ROD720825 RXZ720825 SHV720825 SRR720825 TBN720825 TLJ720825 TVF720825 UFB720825 UOX720825 UYT720825 VIP720825 VSL720825 WCH720825 WMD720825 WVZ720825 AE786361 JN786361 TJ786361 ADF786361 ANB786361 AWX786361 BGT786361 BQP786361 CAL786361 CKH786361 CUD786361 DDZ786361 DNV786361 DXR786361 EHN786361 ERJ786361 FBF786361 FLB786361 FUX786361 GET786361 GOP786361 GYL786361 HIH786361 HSD786361 IBZ786361 ILV786361 IVR786361 JFN786361 JPJ786361 JZF786361 KJB786361 KSX786361 LCT786361 LMP786361 LWL786361 MGH786361 MQD786361 MZZ786361 NJV786361 NTR786361 ODN786361 ONJ786361 OXF786361 PHB786361 PQX786361 QAT786361 QKP786361 QUL786361 REH786361 ROD786361 RXZ786361 SHV786361 SRR786361 TBN786361 TLJ786361 TVF786361 UFB786361 UOX786361 UYT786361 VIP786361 VSL786361 WCH786361 WMD786361 WVZ786361 AE851897 JN851897 TJ851897 ADF851897 ANB851897 AWX851897 BGT851897 BQP851897 CAL851897 CKH851897 CUD851897 DDZ851897 DNV851897 DXR851897 EHN851897 ERJ851897 FBF851897 FLB851897 FUX851897 GET851897 GOP851897 GYL851897 HIH851897 HSD851897 IBZ851897 ILV851897 IVR851897 JFN851897 JPJ851897 JZF851897 KJB851897 KSX851897 LCT851897 LMP851897 LWL851897 MGH851897 MQD851897 MZZ851897 NJV851897 NTR851897 ODN851897 ONJ851897 OXF851897 PHB851897 PQX851897 QAT851897 QKP851897 QUL851897 REH851897 ROD851897 RXZ851897 SHV851897 SRR851897 TBN851897 TLJ851897 TVF851897 UFB851897 UOX851897 UYT851897 VIP851897 VSL851897 WCH851897 WMD851897 WVZ851897 AE917433 JN917433 TJ917433 ADF917433 ANB917433 AWX917433 BGT917433 BQP917433 CAL917433 CKH917433 CUD917433 DDZ917433 DNV917433 DXR917433 EHN917433 ERJ917433 FBF917433 FLB917433 FUX917433 GET917433 GOP917433 GYL917433 HIH917433 HSD917433 IBZ917433 ILV917433 IVR917433 JFN917433 JPJ917433 JZF917433 KJB917433 KSX917433 LCT917433 LMP917433 LWL917433 MGH917433 MQD917433 MZZ917433 NJV917433 NTR917433 ODN917433 ONJ917433 OXF917433 PHB917433 PQX917433 QAT917433 QKP917433 QUL917433 REH917433 ROD917433 RXZ917433 SHV917433 SRR917433 TBN917433 TLJ917433 TVF917433 UFB917433 UOX917433 UYT917433 VIP917433 VSL917433 WCH917433 WMD917433 WVZ917433 AE982969 JN982969 TJ982969 ADF982969 ANB982969 AWX982969 BGT982969 BQP982969 CAL982969 CKH982969 CUD982969 DDZ982969 DNV982969 DXR982969 EHN982969 ERJ982969 FBF982969 FLB982969 FUX982969 GET982969 GOP982969 GYL982969 HIH982969 HSD982969 IBZ982969 ILV982969 IVR982969 JFN982969 JPJ982969 JZF982969 KJB982969 KSX982969 LCT982969 LMP982969 LWL982969 MGH982969 MQD982969 MZZ982969 NJV982969 NTR982969 ODN982969 ONJ982969 OXF982969 PHB982969 PQX982969 QAT982969 QKP982969 QUL982969 REH982969 ROD982969 RXZ982969 SHV982969 SRR982969 TBN982969 TLJ982969 TVF982969 UFB982969 UOX982969 UYT982969 VIP982969 VSL982969 WCH982969 WMD982969 WVZ982969 AE65468 JN65468 TJ65468 ADF65468 ANB65468 AWX65468 BGT65468 BQP65468 CAL65468 CKH65468 CUD65468 DDZ65468 DNV65468 DXR65468 EHN65468 ERJ65468 FBF65468 FLB65468 FUX65468 GET65468 GOP65468 GYL65468 HIH65468 HSD65468 IBZ65468 ILV65468 IVR65468 JFN65468 JPJ65468 JZF65468 KJB65468 KSX65468 LCT65468 LMP65468 LWL65468 MGH65468 MQD65468 MZZ65468 NJV65468 NTR65468 ODN65468 ONJ65468 OXF65468 PHB65468 PQX65468 QAT65468 QKP65468 QUL65468 REH65468 ROD65468 RXZ65468 SHV65468 SRR65468 TBN65468 TLJ65468 TVF65468 UFB65468 UOX65468 UYT65468 VIP65468 VSL65468 WCH65468 WMD65468 WVZ65468 AE131004 JN131004 TJ131004 ADF131004 ANB131004 AWX131004 BGT131004 BQP131004 CAL131004 CKH131004 CUD131004 DDZ131004 DNV131004 DXR131004 EHN131004 ERJ131004 FBF131004 FLB131004 FUX131004 GET131004 GOP131004 GYL131004 HIH131004 HSD131004 IBZ131004 ILV131004 IVR131004 JFN131004 JPJ131004 JZF131004 KJB131004 KSX131004 LCT131004 LMP131004 LWL131004 MGH131004 MQD131004 MZZ131004 NJV131004 NTR131004 ODN131004 ONJ131004 OXF131004 PHB131004 PQX131004 QAT131004 QKP131004 QUL131004 REH131004 ROD131004 RXZ131004 SHV131004 SRR131004 TBN131004 TLJ131004 TVF131004 UFB131004 UOX131004 UYT131004 VIP131004 VSL131004 WCH131004 WMD131004 WVZ131004 AE196540 JN196540 TJ196540 ADF196540 ANB196540 AWX196540 BGT196540 BQP196540 CAL196540 CKH196540 CUD196540 DDZ196540 DNV196540 DXR196540 EHN196540 ERJ196540 FBF196540 FLB196540 FUX196540 GET196540 GOP196540 GYL196540 HIH196540 HSD196540 IBZ196540 ILV196540 IVR196540 JFN196540 JPJ196540 JZF196540 KJB196540 KSX196540 LCT196540 LMP196540 LWL196540 MGH196540 MQD196540 MZZ196540 NJV196540 NTR196540 ODN196540 ONJ196540 OXF196540 PHB196540 PQX196540 QAT196540 QKP196540 QUL196540 REH196540 ROD196540 RXZ196540 SHV196540 SRR196540 TBN196540 TLJ196540 TVF196540 UFB196540 UOX196540 UYT196540 VIP196540 VSL196540 WCH196540 WMD196540 WVZ196540 AE262076 JN262076 TJ262076 ADF262076 ANB262076 AWX262076 BGT262076 BQP262076 CAL262076 CKH262076 CUD262076 DDZ262076 DNV262076 DXR262076 EHN262076 ERJ262076 FBF262076 FLB262076 FUX262076 GET262076 GOP262076 GYL262076 HIH262076 HSD262076 IBZ262076 ILV262076 IVR262076 JFN262076 JPJ262076 JZF262076 KJB262076 KSX262076 LCT262076 LMP262076 LWL262076 MGH262076 MQD262076 MZZ262076 NJV262076 NTR262076 ODN262076 ONJ262076 OXF262076 PHB262076 PQX262076 QAT262076 QKP262076 QUL262076 REH262076 ROD262076 RXZ262076 SHV262076 SRR262076 TBN262076 TLJ262076 TVF262076 UFB262076 UOX262076 UYT262076 VIP262076 VSL262076 WCH262076 WMD262076 WVZ262076 AE327612 JN327612 TJ327612 ADF327612 ANB327612 AWX327612 BGT327612 BQP327612 CAL327612 CKH327612 CUD327612 DDZ327612 DNV327612 DXR327612 EHN327612 ERJ327612 FBF327612 FLB327612 FUX327612 GET327612 GOP327612 GYL327612 HIH327612 HSD327612 IBZ327612 ILV327612 IVR327612 JFN327612 JPJ327612 JZF327612 KJB327612 KSX327612 LCT327612 LMP327612 LWL327612 MGH327612 MQD327612 MZZ327612 NJV327612 NTR327612 ODN327612 ONJ327612 OXF327612 PHB327612 PQX327612 QAT327612 QKP327612 QUL327612 REH327612 ROD327612 RXZ327612 SHV327612 SRR327612 TBN327612 TLJ327612 TVF327612 UFB327612 UOX327612 UYT327612 VIP327612 VSL327612 WCH327612 WMD327612 WVZ327612 AE393148 JN393148 TJ393148 ADF393148 ANB393148 AWX393148 BGT393148 BQP393148 CAL393148 CKH393148 CUD393148 DDZ393148 DNV393148 DXR393148 EHN393148 ERJ393148 FBF393148 FLB393148 FUX393148 GET393148 GOP393148 GYL393148 HIH393148 HSD393148 IBZ393148 ILV393148 IVR393148 JFN393148 JPJ393148 JZF393148 KJB393148 KSX393148 LCT393148 LMP393148 LWL393148 MGH393148 MQD393148 MZZ393148 NJV393148 NTR393148 ODN393148 ONJ393148 OXF393148 PHB393148 PQX393148 QAT393148 QKP393148 QUL393148 REH393148 ROD393148 RXZ393148 SHV393148 SRR393148 TBN393148 TLJ393148 TVF393148 UFB393148 UOX393148 UYT393148 VIP393148 VSL393148 WCH393148 WMD393148 WVZ393148 AE458684 JN458684 TJ458684 ADF458684 ANB458684 AWX458684 BGT458684 BQP458684 CAL458684 CKH458684 CUD458684 DDZ458684 DNV458684 DXR458684 EHN458684 ERJ458684 FBF458684 FLB458684 FUX458684 GET458684 GOP458684 GYL458684 HIH458684 HSD458684 IBZ458684 ILV458684 IVR458684 JFN458684 JPJ458684 JZF458684 KJB458684 KSX458684 LCT458684 LMP458684 LWL458684 MGH458684 MQD458684 MZZ458684 NJV458684 NTR458684 ODN458684 ONJ458684 OXF458684 PHB458684 PQX458684 QAT458684 QKP458684 QUL458684 REH458684 ROD458684 RXZ458684 SHV458684 SRR458684 TBN458684 TLJ458684 TVF458684 UFB458684 UOX458684 UYT458684 VIP458684 VSL458684 WCH458684 WMD458684 WVZ458684 AE524220 JN524220 TJ524220 ADF524220 ANB524220 AWX524220 BGT524220 BQP524220 CAL524220 CKH524220 CUD524220 DDZ524220 DNV524220 DXR524220 EHN524220 ERJ524220 FBF524220 FLB524220 FUX524220 GET524220 GOP524220 GYL524220 HIH524220 HSD524220 IBZ524220 ILV524220 IVR524220 JFN524220 JPJ524220 JZF524220 KJB524220 KSX524220 LCT524220 LMP524220 LWL524220 MGH524220 MQD524220 MZZ524220 NJV524220 NTR524220 ODN524220 ONJ524220 OXF524220 PHB524220 PQX524220 QAT524220 QKP524220 QUL524220 REH524220 ROD524220 RXZ524220 SHV524220 SRR524220 TBN524220 TLJ524220 TVF524220 UFB524220 UOX524220 UYT524220 VIP524220 VSL524220 WCH524220 WMD524220 WVZ524220 AE589756 JN589756 TJ589756 ADF589756 ANB589756 AWX589756 BGT589756 BQP589756 CAL589756 CKH589756 CUD589756 DDZ589756 DNV589756 DXR589756 EHN589756 ERJ589756 FBF589756 FLB589756 FUX589756 GET589756 GOP589756 GYL589756 HIH589756 HSD589756 IBZ589756 ILV589756 IVR589756 JFN589756 JPJ589756 JZF589756 KJB589756 KSX589756 LCT589756 LMP589756 LWL589756 MGH589756 MQD589756 MZZ589756 NJV589756 NTR589756 ODN589756 ONJ589756 OXF589756 PHB589756 PQX589756 QAT589756 QKP589756 QUL589756 REH589756 ROD589756 RXZ589756 SHV589756 SRR589756 TBN589756 TLJ589756 TVF589756 UFB589756 UOX589756 UYT589756 VIP589756 VSL589756 WCH589756 WMD589756 WVZ589756 AE655292 JN655292 TJ655292 ADF655292 ANB655292 AWX655292 BGT655292 BQP655292 CAL655292 CKH655292 CUD655292 DDZ655292 DNV655292 DXR655292 EHN655292 ERJ655292 FBF655292 FLB655292 FUX655292 GET655292 GOP655292 GYL655292 HIH655292 HSD655292 IBZ655292 ILV655292 IVR655292 JFN655292 JPJ655292 JZF655292 KJB655292 KSX655292 LCT655292 LMP655292 LWL655292 MGH655292 MQD655292 MZZ655292 NJV655292 NTR655292 ODN655292 ONJ655292 OXF655292 PHB655292 PQX655292 QAT655292 QKP655292 QUL655292 REH655292 ROD655292 RXZ655292 SHV655292 SRR655292 TBN655292 TLJ655292 TVF655292 UFB655292 UOX655292 UYT655292 VIP655292 VSL655292 WCH655292 WMD655292 WVZ655292 AE720828 JN720828 TJ720828 ADF720828 ANB720828 AWX720828 BGT720828 BQP720828 CAL720828 CKH720828 CUD720828 DDZ720828 DNV720828 DXR720828 EHN720828 ERJ720828 FBF720828 FLB720828 FUX720828 GET720828 GOP720828 GYL720828 HIH720828 HSD720828 IBZ720828 ILV720828 IVR720828 JFN720828 JPJ720828 JZF720828 KJB720828 KSX720828 LCT720828 LMP720828 LWL720828 MGH720828 MQD720828 MZZ720828 NJV720828 NTR720828 ODN720828 ONJ720828 OXF720828 PHB720828 PQX720828 QAT720828 QKP720828 QUL720828 REH720828 ROD720828 RXZ720828 SHV720828 SRR720828 TBN720828 TLJ720828 TVF720828 UFB720828 UOX720828 UYT720828 VIP720828 VSL720828 WCH720828 WMD720828 WVZ720828 AE786364 JN786364 TJ786364 ADF786364 ANB786364 AWX786364 BGT786364 BQP786364 CAL786364 CKH786364 CUD786364 DDZ786364 DNV786364 DXR786364 EHN786364 ERJ786364 FBF786364 FLB786364 FUX786364 GET786364 GOP786364 GYL786364 HIH786364 HSD786364 IBZ786364 ILV786364 IVR786364 JFN786364 JPJ786364 JZF786364 KJB786364 KSX786364 LCT786364 LMP786364 LWL786364 MGH786364 MQD786364 MZZ786364 NJV786364 NTR786364 ODN786364 ONJ786364 OXF786364 PHB786364 PQX786364 QAT786364 QKP786364 QUL786364 REH786364 ROD786364 RXZ786364 SHV786364 SRR786364 TBN786364 TLJ786364 TVF786364 UFB786364 UOX786364 UYT786364 VIP786364 VSL786364 WCH786364 WMD786364 WVZ786364 AE851900 JN851900 TJ851900 ADF851900 ANB851900 AWX851900 BGT851900 BQP851900 CAL851900 CKH851900 CUD851900 DDZ851900 DNV851900 DXR851900 EHN851900 ERJ851900 FBF851900 FLB851900 FUX851900 GET851900 GOP851900 GYL851900 HIH851900 HSD851900 IBZ851900 ILV851900 IVR851900 JFN851900 JPJ851900 JZF851900 KJB851900 KSX851900 LCT851900 LMP851900 LWL851900 MGH851900 MQD851900 MZZ851900 NJV851900 NTR851900 ODN851900 ONJ851900 OXF851900 PHB851900 PQX851900 QAT851900 QKP851900 QUL851900 REH851900 ROD851900 RXZ851900 SHV851900 SRR851900 TBN851900 TLJ851900 TVF851900 UFB851900 UOX851900 UYT851900 VIP851900 VSL851900 WCH851900 WMD851900 WVZ851900 AE917436 JN917436 TJ917436 ADF917436 ANB917436 AWX917436 BGT917436 BQP917436 CAL917436 CKH917436 CUD917436 DDZ917436 DNV917436 DXR917436 EHN917436 ERJ917436 FBF917436 FLB917436 FUX917436 GET917436 GOP917436 GYL917436 HIH917436 HSD917436 IBZ917436 ILV917436 IVR917436 JFN917436 JPJ917436 JZF917436 KJB917436 KSX917436 LCT917436 LMP917436 LWL917436 MGH917436 MQD917436 MZZ917436 NJV917436 NTR917436 ODN917436 ONJ917436 OXF917436 PHB917436 PQX917436 QAT917436 QKP917436 QUL917436 REH917436 ROD917436 RXZ917436 SHV917436 SRR917436 TBN917436 TLJ917436 TVF917436 UFB917436 UOX917436 UYT917436 VIP917436 VSL917436 WCH917436 WMD917436 WVZ917436 AE982972 JN982972 TJ982972 ADF982972 ANB982972 AWX982972 BGT982972 BQP982972 CAL982972 CKH982972 CUD982972 DDZ982972 DNV982972 DXR982972 EHN982972 ERJ982972 FBF982972 FLB982972 FUX982972 GET982972 GOP982972 GYL982972 HIH982972 HSD982972 IBZ982972 ILV982972 IVR982972 JFN982972 JPJ982972 JZF982972 KJB982972 KSX982972 LCT982972 LMP982972 LWL982972 MGH982972 MQD982972 MZZ982972 NJV982972 NTR982972 ODN982972 ONJ982972 OXF982972 PHB982972 PQX982972 QAT982972 QKP982972 QUL982972 REH982972 ROD982972 RXZ982972 SHV982972 SRR982972 TBN982972 TLJ982972 TVF982972 UFB982972 UOX982972 UYT982972 VIP982972 VSL982972 WCH982972 WMD982972 WVZ982972 F65471 JC65471 SY65471 ACU65471 AMQ65471 AWM65471 BGI65471 BQE65471 CAA65471 CJW65471 CTS65471 DDO65471 DNK65471 DXG65471 EHC65471 EQY65471 FAU65471 FKQ65471 FUM65471 GEI65471 GOE65471 GYA65471 HHW65471 HRS65471 IBO65471 ILK65471 IVG65471 JFC65471 JOY65471 JYU65471 KIQ65471 KSM65471 LCI65471 LME65471 LWA65471 MFW65471 MPS65471 MZO65471 NJK65471 NTG65471 ODC65471 OMY65471 OWU65471 PGQ65471 PQM65471 QAI65471 QKE65471 QUA65471 RDW65471 RNS65471 RXO65471 SHK65471 SRG65471 TBC65471 TKY65471 TUU65471 UEQ65471 UOM65471 UYI65471 VIE65471 VSA65471 WBW65471 WLS65471 WVO65471 F131007 JC131007 SY131007 ACU131007 AMQ131007 AWM131007 BGI131007 BQE131007 CAA131007 CJW131007 CTS131007 DDO131007 DNK131007 DXG131007 EHC131007 EQY131007 FAU131007 FKQ131007 FUM131007 GEI131007 GOE131007 GYA131007 HHW131007 HRS131007 IBO131007 ILK131007 IVG131007 JFC131007 JOY131007 JYU131007 KIQ131007 KSM131007 LCI131007 LME131007 LWA131007 MFW131007 MPS131007 MZO131007 NJK131007 NTG131007 ODC131007 OMY131007 OWU131007 PGQ131007 PQM131007 QAI131007 QKE131007 QUA131007 RDW131007 RNS131007 RXO131007 SHK131007 SRG131007 TBC131007 TKY131007 TUU131007 UEQ131007 UOM131007 UYI131007 VIE131007 VSA131007 WBW131007 WLS131007 WVO131007 F196543 JC196543 SY196543 ACU196543 AMQ196543 AWM196543 BGI196543 BQE196543 CAA196543 CJW196543 CTS196543 DDO196543 DNK196543 DXG196543 EHC196543 EQY196543 FAU196543 FKQ196543 FUM196543 GEI196543 GOE196543 GYA196543 HHW196543 HRS196543 IBO196543 ILK196543 IVG196543 JFC196543 JOY196543 JYU196543 KIQ196543 KSM196543 LCI196543 LME196543 LWA196543 MFW196543 MPS196543 MZO196543 NJK196543 NTG196543 ODC196543 OMY196543 OWU196543 PGQ196543 PQM196543 QAI196543 QKE196543 QUA196543 RDW196543 RNS196543 RXO196543 SHK196543 SRG196543 TBC196543 TKY196543 TUU196543 UEQ196543 UOM196543 UYI196543 VIE196543 VSA196543 WBW196543 WLS196543 WVO196543 F262079 JC262079 SY262079 ACU262079 AMQ262079 AWM262079 BGI262079 BQE262079 CAA262079 CJW262079 CTS262079 DDO262079 DNK262079 DXG262079 EHC262079 EQY262079 FAU262079 FKQ262079 FUM262079 GEI262079 GOE262079 GYA262079 HHW262079 HRS262079 IBO262079 ILK262079 IVG262079 JFC262079 JOY262079 JYU262079 KIQ262079 KSM262079 LCI262079 LME262079 LWA262079 MFW262079 MPS262079 MZO262079 NJK262079 NTG262079 ODC262079 OMY262079 OWU262079 PGQ262079 PQM262079 QAI262079 QKE262079 QUA262079 RDW262079 RNS262079 RXO262079 SHK262079 SRG262079 TBC262079 TKY262079 TUU262079 UEQ262079 UOM262079 UYI262079 VIE262079 VSA262079 WBW262079 WLS262079 WVO262079 F327615 JC327615 SY327615 ACU327615 AMQ327615 AWM327615 BGI327615 BQE327615 CAA327615 CJW327615 CTS327615 DDO327615 DNK327615 DXG327615 EHC327615 EQY327615 FAU327615 FKQ327615 FUM327615 GEI327615 GOE327615 GYA327615 HHW327615 HRS327615 IBO327615 ILK327615 IVG327615 JFC327615 JOY327615 JYU327615 KIQ327615 KSM327615 LCI327615 LME327615 LWA327615 MFW327615 MPS327615 MZO327615 NJK327615 NTG327615 ODC327615 OMY327615 OWU327615 PGQ327615 PQM327615 QAI327615 QKE327615 QUA327615 RDW327615 RNS327615 RXO327615 SHK327615 SRG327615 TBC327615 TKY327615 TUU327615 UEQ327615 UOM327615 UYI327615 VIE327615 VSA327615 WBW327615 WLS327615 WVO327615 F393151 JC393151 SY393151 ACU393151 AMQ393151 AWM393151 BGI393151 BQE393151 CAA393151 CJW393151 CTS393151 DDO393151 DNK393151 DXG393151 EHC393151 EQY393151 FAU393151 FKQ393151 FUM393151 GEI393151 GOE393151 GYA393151 HHW393151 HRS393151 IBO393151 ILK393151 IVG393151 JFC393151 JOY393151 JYU393151 KIQ393151 KSM393151 LCI393151 LME393151 LWA393151 MFW393151 MPS393151 MZO393151 NJK393151 NTG393151 ODC393151 OMY393151 OWU393151 PGQ393151 PQM393151 QAI393151 QKE393151 QUA393151 RDW393151 RNS393151 RXO393151 SHK393151 SRG393151 TBC393151 TKY393151 TUU393151 UEQ393151 UOM393151 UYI393151 VIE393151 VSA393151 WBW393151 WLS393151 WVO393151 F458687 JC458687 SY458687 ACU458687 AMQ458687 AWM458687 BGI458687 BQE458687 CAA458687 CJW458687 CTS458687 DDO458687 DNK458687 DXG458687 EHC458687 EQY458687 FAU458687 FKQ458687 FUM458687 GEI458687 GOE458687 GYA458687 HHW458687 HRS458687 IBO458687 ILK458687 IVG458687 JFC458687 JOY458687 JYU458687 KIQ458687 KSM458687 LCI458687 LME458687 LWA458687 MFW458687 MPS458687 MZO458687 NJK458687 NTG458687 ODC458687 OMY458687 OWU458687 PGQ458687 PQM458687 QAI458687 QKE458687 QUA458687 RDW458687 RNS458687 RXO458687 SHK458687 SRG458687 TBC458687 TKY458687 TUU458687 UEQ458687 UOM458687 UYI458687 VIE458687 VSA458687 WBW458687 WLS458687 WVO458687 F524223 JC524223 SY524223 ACU524223 AMQ524223 AWM524223 BGI524223 BQE524223 CAA524223 CJW524223 CTS524223 DDO524223 DNK524223 DXG524223 EHC524223 EQY524223 FAU524223 FKQ524223 FUM524223 GEI524223 GOE524223 GYA524223 HHW524223 HRS524223 IBO524223 ILK524223 IVG524223 JFC524223 JOY524223 JYU524223 KIQ524223 KSM524223 LCI524223 LME524223 LWA524223 MFW524223 MPS524223 MZO524223 NJK524223 NTG524223 ODC524223 OMY524223 OWU524223 PGQ524223 PQM524223 QAI524223 QKE524223 QUA524223 RDW524223 RNS524223 RXO524223 SHK524223 SRG524223 TBC524223 TKY524223 TUU524223 UEQ524223 UOM524223 UYI524223 VIE524223 VSA524223 WBW524223 WLS524223 WVO524223 F589759 JC589759 SY589759 ACU589759 AMQ589759 AWM589759 BGI589759 BQE589759 CAA589759 CJW589759 CTS589759 DDO589759 DNK589759 DXG589759 EHC589759 EQY589759 FAU589759 FKQ589759 FUM589759 GEI589759 GOE589759 GYA589759 HHW589759 HRS589759 IBO589759 ILK589759 IVG589759 JFC589759 JOY589759 JYU589759 KIQ589759 KSM589759 LCI589759 LME589759 LWA589759 MFW589759 MPS589759 MZO589759 NJK589759 NTG589759 ODC589759 OMY589759 OWU589759 PGQ589759 PQM589759 QAI589759 QKE589759 QUA589759 RDW589759 RNS589759 RXO589759 SHK589759 SRG589759 TBC589759 TKY589759 TUU589759 UEQ589759 UOM589759 UYI589759 VIE589759 VSA589759 WBW589759 WLS589759 WVO589759 F655295 JC655295 SY655295 ACU655295 AMQ655295 AWM655295 BGI655295 BQE655295 CAA655295 CJW655295 CTS655295 DDO655295 DNK655295 DXG655295 EHC655295 EQY655295 FAU655295 FKQ655295 FUM655295 GEI655295 GOE655295 GYA655295 HHW655295 HRS655295 IBO655295 ILK655295 IVG655295 JFC655295 JOY655295 JYU655295 KIQ655295 KSM655295 LCI655295 LME655295 LWA655295 MFW655295 MPS655295 MZO655295 NJK655295 NTG655295 ODC655295 OMY655295 OWU655295 PGQ655295 PQM655295 QAI655295 QKE655295 QUA655295 RDW655295 RNS655295 RXO655295 SHK655295 SRG655295 TBC655295 TKY655295 TUU655295 UEQ655295 UOM655295 UYI655295 VIE655295 VSA655295 WBW655295 WLS655295 WVO655295 F720831 JC720831 SY720831 ACU720831 AMQ720831 AWM720831 BGI720831 BQE720831 CAA720831 CJW720831 CTS720831 DDO720831 DNK720831 DXG720831 EHC720831 EQY720831 FAU720831 FKQ720831 FUM720831 GEI720831 GOE720831 GYA720831 HHW720831 HRS720831 IBO720831 ILK720831 IVG720831 JFC720831 JOY720831 JYU720831 KIQ720831 KSM720831 LCI720831 LME720831 LWA720831 MFW720831 MPS720831 MZO720831 NJK720831 NTG720831 ODC720831 OMY720831 OWU720831 PGQ720831 PQM720831 QAI720831 QKE720831 QUA720831 RDW720831 RNS720831 RXO720831 SHK720831 SRG720831 TBC720831 TKY720831 TUU720831 UEQ720831 UOM720831 UYI720831 VIE720831 VSA720831 WBW720831 WLS720831 WVO720831 F786367 JC786367 SY786367 ACU786367 AMQ786367 AWM786367 BGI786367 BQE786367 CAA786367 CJW786367 CTS786367 DDO786367 DNK786367 DXG786367 EHC786367 EQY786367 FAU786367 FKQ786367 FUM786367 GEI786367 GOE786367 GYA786367 HHW786367 HRS786367 IBO786367 ILK786367 IVG786367 JFC786367 JOY786367 JYU786367 KIQ786367 KSM786367 LCI786367 LME786367 LWA786367 MFW786367 MPS786367 MZO786367 NJK786367 NTG786367 ODC786367 OMY786367 OWU786367 PGQ786367 PQM786367 QAI786367 QKE786367 QUA786367 RDW786367 RNS786367 RXO786367 SHK786367 SRG786367 TBC786367 TKY786367 TUU786367 UEQ786367 UOM786367 UYI786367 VIE786367 VSA786367 WBW786367 WLS786367 WVO786367 F851903 JC851903 SY851903 ACU851903 AMQ851903 AWM851903 BGI851903 BQE851903 CAA851903 CJW851903 CTS851903 DDO851903 DNK851903 DXG851903 EHC851903 EQY851903 FAU851903 FKQ851903 FUM851903 GEI851903 GOE851903 GYA851903 HHW851903 HRS851903 IBO851903 ILK851903 IVG851903 JFC851903 JOY851903 JYU851903 KIQ851903 KSM851903 LCI851903 LME851903 LWA851903 MFW851903 MPS851903 MZO851903 NJK851903 NTG851903 ODC851903 OMY851903 OWU851903 PGQ851903 PQM851903 QAI851903 QKE851903 QUA851903 RDW851903 RNS851903 RXO851903 SHK851903 SRG851903 TBC851903 TKY851903 TUU851903 UEQ851903 UOM851903 UYI851903 VIE851903 VSA851903 WBW851903 WLS851903 WVO851903 F917439 JC917439 SY917439 ACU917439 AMQ917439 AWM917439 BGI917439 BQE917439 CAA917439 CJW917439 CTS917439 DDO917439 DNK917439 DXG917439 EHC917439 EQY917439 FAU917439 FKQ917439 FUM917439 GEI917439 GOE917439 GYA917439 HHW917439 HRS917439 IBO917439 ILK917439 IVG917439 JFC917439 JOY917439 JYU917439 KIQ917439 KSM917439 LCI917439 LME917439 LWA917439 MFW917439 MPS917439 MZO917439 NJK917439 NTG917439 ODC917439 OMY917439 OWU917439 PGQ917439 PQM917439 QAI917439 QKE917439 QUA917439 RDW917439 RNS917439 RXO917439 SHK917439 SRG917439 TBC917439 TKY917439 TUU917439 UEQ917439 UOM917439 UYI917439 VIE917439 VSA917439 WBW917439 WLS917439 WVO917439 F982975 JC982975 SY982975 ACU982975 AMQ982975 AWM982975 BGI982975 BQE982975 CAA982975 CJW982975 CTS982975 DDO982975 DNK982975 DXG982975 EHC982975 EQY982975 FAU982975 FKQ982975 FUM982975 GEI982975 GOE982975 GYA982975 HHW982975 HRS982975 IBO982975 ILK982975 IVG982975 JFC982975 JOY982975 JYU982975 KIQ982975 KSM982975 LCI982975 LME982975 LWA982975 MFW982975 MPS982975 MZO982975 NJK982975 NTG982975 ODC982975 OMY982975 OWU982975 PGQ982975 PQM982975 QAI982975 QKE982975 QUA982975 RDW982975 RNS982975 RXO982975 SHK982975 SRG982975 TBC982975 TKY982975 TUU982975 UEQ982975 UOM982975 UYI982975 VIE982975 VSA982975 WBW982975 WLS982975 WVO982975 H65471 JE65471 TA65471 ACW65471 AMS65471 AWO65471 BGK65471 BQG65471 CAC65471 CJY65471 CTU65471 DDQ65471 DNM65471 DXI65471 EHE65471 ERA65471 FAW65471 FKS65471 FUO65471 GEK65471 GOG65471 GYC65471 HHY65471 HRU65471 IBQ65471 ILM65471 IVI65471 JFE65471 JPA65471 JYW65471 KIS65471 KSO65471 LCK65471 LMG65471 LWC65471 MFY65471 MPU65471 MZQ65471 NJM65471 NTI65471 ODE65471 ONA65471 OWW65471 PGS65471 PQO65471 QAK65471 QKG65471 QUC65471 RDY65471 RNU65471 RXQ65471 SHM65471 SRI65471 TBE65471 TLA65471 TUW65471 UES65471 UOO65471 UYK65471 VIG65471 VSC65471 WBY65471 WLU65471 WVQ65471 H131007 JE131007 TA131007 ACW131007 AMS131007 AWO131007 BGK131007 BQG131007 CAC131007 CJY131007 CTU131007 DDQ131007 DNM131007 DXI131007 EHE131007 ERA131007 FAW131007 FKS131007 FUO131007 GEK131007 GOG131007 GYC131007 HHY131007 HRU131007 IBQ131007 ILM131007 IVI131007 JFE131007 JPA131007 JYW131007 KIS131007 KSO131007 LCK131007 LMG131007 LWC131007 MFY131007 MPU131007 MZQ131007 NJM131007 NTI131007 ODE131007 ONA131007 OWW131007 PGS131007 PQO131007 QAK131007 QKG131007 QUC131007 RDY131007 RNU131007 RXQ131007 SHM131007 SRI131007 TBE131007 TLA131007 TUW131007 UES131007 UOO131007 UYK131007 VIG131007 VSC131007 WBY131007 WLU131007 WVQ131007 H196543 JE196543 TA196543 ACW196543 AMS196543 AWO196543 BGK196543 BQG196543 CAC196543 CJY196543 CTU196543 DDQ196543 DNM196543 DXI196543 EHE196543 ERA196543 FAW196543 FKS196543 FUO196543 GEK196543 GOG196543 GYC196543 HHY196543 HRU196543 IBQ196543 ILM196543 IVI196543 JFE196543 JPA196543 JYW196543 KIS196543 KSO196543 LCK196543 LMG196543 LWC196543 MFY196543 MPU196543 MZQ196543 NJM196543 NTI196543 ODE196543 ONA196543 OWW196543 PGS196543 PQO196543 QAK196543 QKG196543 QUC196543 RDY196543 RNU196543 RXQ196543 SHM196543 SRI196543 TBE196543 TLA196543 TUW196543 UES196543 UOO196543 UYK196543 VIG196543 VSC196543 WBY196543 WLU196543 WVQ196543 H262079 JE262079 TA262079 ACW262079 AMS262079 AWO262079 BGK262079 BQG262079 CAC262079 CJY262079 CTU262079 DDQ262079 DNM262079 DXI262079 EHE262079 ERA262079 FAW262079 FKS262079 FUO262079 GEK262079 GOG262079 GYC262079 HHY262079 HRU262079 IBQ262079 ILM262079 IVI262079 JFE262079 JPA262079 JYW262079 KIS262079 KSO262079 LCK262079 LMG262079 LWC262079 MFY262079 MPU262079 MZQ262079 NJM262079 NTI262079 ODE262079 ONA262079 OWW262079 PGS262079 PQO262079 QAK262079 QKG262079 QUC262079 RDY262079 RNU262079 RXQ262079 SHM262079 SRI262079 TBE262079 TLA262079 TUW262079 UES262079 UOO262079 UYK262079 VIG262079 VSC262079 WBY262079 WLU262079 WVQ262079 H327615 JE327615 TA327615 ACW327615 AMS327615 AWO327615 BGK327615 BQG327615 CAC327615 CJY327615 CTU327615 DDQ327615 DNM327615 DXI327615 EHE327615 ERA327615 FAW327615 FKS327615 FUO327615 GEK327615 GOG327615 GYC327615 HHY327615 HRU327615 IBQ327615 ILM327615 IVI327615 JFE327615 JPA327615 JYW327615 KIS327615 KSO327615 LCK327615 LMG327615 LWC327615 MFY327615 MPU327615 MZQ327615 NJM327615 NTI327615 ODE327615 ONA327615 OWW327615 PGS327615 PQO327615 QAK327615 QKG327615 QUC327615 RDY327615 RNU327615 RXQ327615 SHM327615 SRI327615 TBE327615 TLA327615 TUW327615 UES327615 UOO327615 UYK327615 VIG327615 VSC327615 WBY327615 WLU327615 WVQ327615 H393151 JE393151 TA393151 ACW393151 AMS393151 AWO393151 BGK393151 BQG393151 CAC393151 CJY393151 CTU393151 DDQ393151 DNM393151 DXI393151 EHE393151 ERA393151 FAW393151 FKS393151 FUO393151 GEK393151 GOG393151 GYC393151 HHY393151 HRU393151 IBQ393151 ILM393151 IVI393151 JFE393151 JPA393151 JYW393151 KIS393151 KSO393151 LCK393151 LMG393151 LWC393151 MFY393151 MPU393151 MZQ393151 NJM393151 NTI393151 ODE393151 ONA393151 OWW393151 PGS393151 PQO393151 QAK393151 QKG393151 QUC393151 RDY393151 RNU393151 RXQ393151 SHM393151 SRI393151 TBE393151 TLA393151 TUW393151 UES393151 UOO393151 UYK393151 VIG393151 VSC393151 WBY393151 WLU393151 WVQ393151 H458687 JE458687 TA458687 ACW458687 AMS458687 AWO458687 BGK458687 BQG458687 CAC458687 CJY458687 CTU458687 DDQ458687 DNM458687 DXI458687 EHE458687 ERA458687 FAW458687 FKS458687 FUO458687 GEK458687 GOG458687 GYC458687 HHY458687 HRU458687 IBQ458687 ILM458687 IVI458687 JFE458687 JPA458687 JYW458687 KIS458687 KSO458687 LCK458687 LMG458687 LWC458687 MFY458687 MPU458687 MZQ458687 NJM458687 NTI458687 ODE458687 ONA458687 OWW458687 PGS458687 PQO458687 QAK458687 QKG458687 QUC458687 RDY458687 RNU458687 RXQ458687 SHM458687 SRI458687 TBE458687 TLA458687 TUW458687 UES458687 UOO458687 UYK458687 VIG458687 VSC458687 WBY458687 WLU458687 WVQ458687 H524223 JE524223 TA524223 ACW524223 AMS524223 AWO524223 BGK524223 BQG524223 CAC524223 CJY524223 CTU524223 DDQ524223 DNM524223 DXI524223 EHE524223 ERA524223 FAW524223 FKS524223 FUO524223 GEK524223 GOG524223 GYC524223 HHY524223 HRU524223 IBQ524223 ILM524223 IVI524223 JFE524223 JPA524223 JYW524223 KIS524223 KSO524223 LCK524223 LMG524223 LWC524223 MFY524223 MPU524223 MZQ524223 NJM524223 NTI524223 ODE524223 ONA524223 OWW524223 PGS524223 PQO524223 QAK524223 QKG524223 QUC524223 RDY524223 RNU524223 RXQ524223 SHM524223 SRI524223 TBE524223 TLA524223 TUW524223 UES524223 UOO524223 UYK524223 VIG524223 VSC524223 WBY524223 WLU524223 WVQ524223 H589759 JE589759 TA589759 ACW589759 AMS589759 AWO589759 BGK589759 BQG589759 CAC589759 CJY589759 CTU589759 DDQ589759 DNM589759 DXI589759 EHE589759 ERA589759 FAW589759 FKS589759 FUO589759 GEK589759 GOG589759 GYC589759 HHY589759 HRU589759 IBQ589759 ILM589759 IVI589759 JFE589759 JPA589759 JYW589759 KIS589759 KSO589759 LCK589759 LMG589759 LWC589759 MFY589759 MPU589759 MZQ589759 NJM589759 NTI589759 ODE589759 ONA589759 OWW589759 PGS589759 PQO589759 QAK589759 QKG589759 QUC589759 RDY589759 RNU589759 RXQ589759 SHM589759 SRI589759 TBE589759 TLA589759 TUW589759 UES589759 UOO589759 UYK589759 VIG589759 VSC589759 WBY589759 WLU589759 WVQ589759 H655295 JE655295 TA655295 ACW655295 AMS655295 AWO655295 BGK655295 BQG655295 CAC655295 CJY655295 CTU655295 DDQ655295 DNM655295 DXI655295 EHE655295 ERA655295 FAW655295 FKS655295 FUO655295 GEK655295 GOG655295 GYC655295 HHY655295 HRU655295 IBQ655295 ILM655295 IVI655295 JFE655295 JPA655295 JYW655295 KIS655295 KSO655295 LCK655295 LMG655295 LWC655295 MFY655295 MPU655295 MZQ655295 NJM655295 NTI655295 ODE655295 ONA655295 OWW655295 PGS655295 PQO655295 QAK655295 QKG655295 QUC655295 RDY655295 RNU655295 RXQ655295 SHM655295 SRI655295 TBE655295 TLA655295 TUW655295 UES655295 UOO655295 UYK655295 VIG655295 VSC655295 WBY655295 WLU655295 WVQ655295 H720831 JE720831 TA720831 ACW720831 AMS720831 AWO720831 BGK720831 BQG720831 CAC720831 CJY720831 CTU720831 DDQ720831 DNM720831 DXI720831 EHE720831 ERA720831 FAW720831 FKS720831 FUO720831 GEK720831 GOG720831 GYC720831 HHY720831 HRU720831 IBQ720831 ILM720831 IVI720831 JFE720831 JPA720831 JYW720831 KIS720831 KSO720831 LCK720831 LMG720831 LWC720831 MFY720831 MPU720831 MZQ720831 NJM720831 NTI720831 ODE720831 ONA720831 OWW720831 PGS720831 PQO720831 QAK720831 QKG720831 QUC720831 RDY720831 RNU720831 RXQ720831 SHM720831 SRI720831 TBE720831 TLA720831 TUW720831 UES720831 UOO720831 UYK720831 VIG720831 VSC720831 WBY720831 WLU720831 WVQ720831 H786367 JE786367 TA786367 ACW786367 AMS786367 AWO786367 BGK786367 BQG786367 CAC786367 CJY786367 CTU786367 DDQ786367 DNM786367 DXI786367 EHE786367 ERA786367 FAW786367 FKS786367 FUO786367 GEK786367 GOG786367 GYC786367 HHY786367 HRU786367 IBQ786367 ILM786367 IVI786367 JFE786367 JPA786367 JYW786367 KIS786367 KSO786367 LCK786367 LMG786367 LWC786367 MFY786367 MPU786367 MZQ786367 NJM786367 NTI786367 ODE786367 ONA786367 OWW786367 PGS786367 PQO786367 QAK786367 QKG786367 QUC786367 RDY786367 RNU786367 RXQ786367 SHM786367 SRI786367 TBE786367 TLA786367 TUW786367 UES786367 UOO786367 UYK786367 VIG786367 VSC786367 WBY786367 WLU786367 WVQ786367 H851903 JE851903 TA851903 ACW851903 AMS851903 AWO851903 BGK851903 BQG851903 CAC851903 CJY851903 CTU851903 DDQ851903 DNM851903 DXI851903 EHE851903 ERA851903 FAW851903 FKS851903 FUO851903 GEK851903 GOG851903 GYC851903 HHY851903 HRU851903 IBQ851903 ILM851903 IVI851903 JFE851903 JPA851903 JYW851903 KIS851903 KSO851903 LCK851903 LMG851903 LWC851903 MFY851903 MPU851903 MZQ851903 NJM851903 NTI851903 ODE851903 ONA851903 OWW851903 PGS851903 PQO851903 QAK851903 QKG851903 QUC851903 RDY851903 RNU851903 RXQ851903 SHM851903 SRI851903 TBE851903 TLA851903 TUW851903 UES851903 UOO851903 UYK851903 VIG851903 VSC851903 WBY851903 WLU851903 WVQ851903 H917439 JE917439 TA917439 ACW917439 AMS917439 AWO917439 BGK917439 BQG917439 CAC917439 CJY917439 CTU917439 DDQ917439 DNM917439 DXI917439 EHE917439 ERA917439 FAW917439 FKS917439 FUO917439 GEK917439 GOG917439 GYC917439 HHY917439 HRU917439 IBQ917439 ILM917439 IVI917439 JFE917439 JPA917439 JYW917439 KIS917439 KSO917439 LCK917439 LMG917439 LWC917439 MFY917439 MPU917439 MZQ917439 NJM917439 NTI917439 ODE917439 ONA917439 OWW917439 PGS917439 PQO917439 QAK917439 QKG917439 QUC917439 RDY917439 RNU917439 RXQ917439 SHM917439 SRI917439 TBE917439 TLA917439 TUW917439 UES917439 UOO917439 UYK917439 VIG917439 VSC917439 WBY917439 WLU917439 WVQ917439 H982975 JE982975 TA982975 ACW982975 AMS982975 AWO982975 BGK982975 BQG982975 CAC982975 CJY982975 CTU982975 DDQ982975 DNM982975 DXI982975 EHE982975 ERA982975 FAW982975 FKS982975 FUO982975 GEK982975 GOG982975 GYC982975 HHY982975 HRU982975 IBQ982975 ILM982975 IVI982975 JFE982975 JPA982975 JYW982975 KIS982975 KSO982975 LCK982975 LMG982975 LWC982975 MFY982975 MPU982975 MZQ982975 NJM982975 NTI982975 ODE982975 ONA982975 OWW982975 PGS982975 PQO982975 QAK982975 QKG982975 QUC982975 RDY982975 RNU982975 RXQ982975 SHM982975 SRI982975 TBE982975 TLA982975 TUW982975 UES982975 UOO982975 UYK982975 VIG982975 VSC982975 WBY982975 WLU982975 WVQ982975 AC65471 JL65471 TH65471 ADD65471 AMZ65471 AWV65471 BGR65471 BQN65471 CAJ65471 CKF65471 CUB65471 DDX65471 DNT65471 DXP65471 EHL65471 ERH65471 FBD65471 FKZ65471 FUV65471 GER65471 GON65471 GYJ65471 HIF65471 HSB65471 IBX65471 ILT65471 IVP65471 JFL65471 JPH65471 JZD65471 KIZ65471 KSV65471 LCR65471 LMN65471 LWJ65471 MGF65471 MQB65471 MZX65471 NJT65471 NTP65471 ODL65471 ONH65471 OXD65471 PGZ65471 PQV65471 QAR65471 QKN65471 QUJ65471 REF65471 ROB65471 RXX65471 SHT65471 SRP65471 TBL65471 TLH65471 TVD65471 UEZ65471 UOV65471 UYR65471 VIN65471 VSJ65471 WCF65471 WMB65471 WVX65471 AC131007 JL131007 TH131007 ADD131007 AMZ131007 AWV131007 BGR131007 BQN131007 CAJ131007 CKF131007 CUB131007 DDX131007 DNT131007 DXP131007 EHL131007 ERH131007 FBD131007 FKZ131007 FUV131007 GER131007 GON131007 GYJ131007 HIF131007 HSB131007 IBX131007 ILT131007 IVP131007 JFL131007 JPH131007 JZD131007 KIZ131007 KSV131007 LCR131007 LMN131007 LWJ131007 MGF131007 MQB131007 MZX131007 NJT131007 NTP131007 ODL131007 ONH131007 OXD131007 PGZ131007 PQV131007 QAR131007 QKN131007 QUJ131007 REF131007 ROB131007 RXX131007 SHT131007 SRP131007 TBL131007 TLH131007 TVD131007 UEZ131007 UOV131007 UYR131007 VIN131007 VSJ131007 WCF131007 WMB131007 WVX131007 AC196543 JL196543 TH196543 ADD196543 AMZ196543 AWV196543 BGR196543 BQN196543 CAJ196543 CKF196543 CUB196543 DDX196543 DNT196543 DXP196543 EHL196543 ERH196543 FBD196543 FKZ196543 FUV196543 GER196543 GON196543 GYJ196543 HIF196543 HSB196543 IBX196543 ILT196543 IVP196543 JFL196543 JPH196543 JZD196543 KIZ196543 KSV196543 LCR196543 LMN196543 LWJ196543 MGF196543 MQB196543 MZX196543 NJT196543 NTP196543 ODL196543 ONH196543 OXD196543 PGZ196543 PQV196543 QAR196543 QKN196543 QUJ196543 REF196543 ROB196543 RXX196543 SHT196543 SRP196543 TBL196543 TLH196543 TVD196543 UEZ196543 UOV196543 UYR196543 VIN196543 VSJ196543 WCF196543 WMB196543 WVX196543 AC262079 JL262079 TH262079 ADD262079 AMZ262079 AWV262079 BGR262079 BQN262079 CAJ262079 CKF262079 CUB262079 DDX262079 DNT262079 DXP262079 EHL262079 ERH262079 FBD262079 FKZ262079 FUV262079 GER262079 GON262079 GYJ262079 HIF262079 HSB262079 IBX262079 ILT262079 IVP262079 JFL262079 JPH262079 JZD262079 KIZ262079 KSV262079 LCR262079 LMN262079 LWJ262079 MGF262079 MQB262079 MZX262079 NJT262079 NTP262079 ODL262079 ONH262079 OXD262079 PGZ262079 PQV262079 QAR262079 QKN262079 QUJ262079 REF262079 ROB262079 RXX262079 SHT262079 SRP262079 TBL262079 TLH262079 TVD262079 UEZ262079 UOV262079 UYR262079 VIN262079 VSJ262079 WCF262079 WMB262079 WVX262079 AC327615 JL327615 TH327615 ADD327615 AMZ327615 AWV327615 BGR327615 BQN327615 CAJ327615 CKF327615 CUB327615 DDX327615 DNT327615 DXP327615 EHL327615 ERH327615 FBD327615 FKZ327615 FUV327615 GER327615 GON327615 GYJ327615 HIF327615 HSB327615 IBX327615 ILT327615 IVP327615 JFL327615 JPH327615 JZD327615 KIZ327615 KSV327615 LCR327615 LMN327615 LWJ327615 MGF327615 MQB327615 MZX327615 NJT327615 NTP327615 ODL327615 ONH327615 OXD327615 PGZ327615 PQV327615 QAR327615 QKN327615 QUJ327615 REF327615 ROB327615 RXX327615 SHT327615 SRP327615 TBL327615 TLH327615 TVD327615 UEZ327615 UOV327615 UYR327615 VIN327615 VSJ327615 WCF327615 WMB327615 WVX327615 AC393151 JL393151 TH393151 ADD393151 AMZ393151 AWV393151 BGR393151 BQN393151 CAJ393151 CKF393151 CUB393151 DDX393151 DNT393151 DXP393151 EHL393151 ERH393151 FBD393151 FKZ393151 FUV393151 GER393151 GON393151 GYJ393151 HIF393151 HSB393151 IBX393151 ILT393151 IVP393151 JFL393151 JPH393151 JZD393151 KIZ393151 KSV393151 LCR393151 LMN393151 LWJ393151 MGF393151 MQB393151 MZX393151 NJT393151 NTP393151 ODL393151 ONH393151 OXD393151 PGZ393151 PQV393151 QAR393151 QKN393151 QUJ393151 REF393151 ROB393151 RXX393151 SHT393151 SRP393151 TBL393151 TLH393151 TVD393151 UEZ393151 UOV393151 UYR393151 VIN393151 VSJ393151 WCF393151 WMB393151 WVX393151 AC458687 JL458687 TH458687 ADD458687 AMZ458687 AWV458687 BGR458687 BQN458687 CAJ458687 CKF458687 CUB458687 DDX458687 DNT458687 DXP458687 EHL458687 ERH458687 FBD458687 FKZ458687 FUV458687 GER458687 GON458687 GYJ458687 HIF458687 HSB458687 IBX458687 ILT458687 IVP458687 JFL458687 JPH458687 JZD458687 KIZ458687 KSV458687 LCR458687 LMN458687 LWJ458687 MGF458687 MQB458687 MZX458687 NJT458687 NTP458687 ODL458687 ONH458687 OXD458687 PGZ458687 PQV458687 QAR458687 QKN458687 QUJ458687 REF458687 ROB458687 RXX458687 SHT458687 SRP458687 TBL458687 TLH458687 TVD458687 UEZ458687 UOV458687 UYR458687 VIN458687 VSJ458687 WCF458687 WMB458687 WVX458687 AC524223 JL524223 TH524223 ADD524223 AMZ524223 AWV524223 BGR524223 BQN524223 CAJ524223 CKF524223 CUB524223 DDX524223 DNT524223 DXP524223 EHL524223 ERH524223 FBD524223 FKZ524223 FUV524223 GER524223 GON524223 GYJ524223 HIF524223 HSB524223 IBX524223 ILT524223 IVP524223 JFL524223 JPH524223 JZD524223 KIZ524223 KSV524223 LCR524223 LMN524223 LWJ524223 MGF524223 MQB524223 MZX524223 NJT524223 NTP524223 ODL524223 ONH524223 OXD524223 PGZ524223 PQV524223 QAR524223 QKN524223 QUJ524223 REF524223 ROB524223 RXX524223 SHT524223 SRP524223 TBL524223 TLH524223 TVD524223 UEZ524223 UOV524223 UYR524223 VIN524223 VSJ524223 WCF524223 WMB524223 WVX524223 AC589759 JL589759 TH589759 ADD589759 AMZ589759 AWV589759 BGR589759 BQN589759 CAJ589759 CKF589759 CUB589759 DDX589759 DNT589759 DXP589759 EHL589759 ERH589759 FBD589759 FKZ589759 FUV589759 GER589759 GON589759 GYJ589759 HIF589759 HSB589759 IBX589759 ILT589759 IVP589759 JFL589759 JPH589759 JZD589759 KIZ589759 KSV589759 LCR589759 LMN589759 LWJ589759 MGF589759 MQB589759 MZX589759 NJT589759 NTP589759 ODL589759 ONH589759 OXD589759 PGZ589759 PQV589759 QAR589759 QKN589759 QUJ589759 REF589759 ROB589759 RXX589759 SHT589759 SRP589759 TBL589759 TLH589759 TVD589759 UEZ589759 UOV589759 UYR589759 VIN589759 VSJ589759 WCF589759 WMB589759 WVX589759 AC655295 JL655295 TH655295 ADD655295 AMZ655295 AWV655295 BGR655295 BQN655295 CAJ655295 CKF655295 CUB655295 DDX655295 DNT655295 DXP655295 EHL655295 ERH655295 FBD655295 FKZ655295 FUV655295 GER655295 GON655295 GYJ655295 HIF655295 HSB655295 IBX655295 ILT655295 IVP655295 JFL655295 JPH655295 JZD655295 KIZ655295 KSV655295 LCR655295 LMN655295 LWJ655295 MGF655295 MQB655295 MZX655295 NJT655295 NTP655295 ODL655295 ONH655295 OXD655295 PGZ655295 PQV655295 QAR655295 QKN655295 QUJ655295 REF655295 ROB655295 RXX655295 SHT655295 SRP655295 TBL655295 TLH655295 TVD655295 UEZ655295 UOV655295 UYR655295 VIN655295 VSJ655295 WCF655295 WMB655295 WVX655295 AC720831 JL720831 TH720831 ADD720831 AMZ720831 AWV720831 BGR720831 BQN720831 CAJ720831 CKF720831 CUB720831 DDX720831 DNT720831 DXP720831 EHL720831 ERH720831 FBD720831 FKZ720831 FUV720831 GER720831 GON720831 GYJ720831 HIF720831 HSB720831 IBX720831 ILT720831 IVP720831 JFL720831 JPH720831 JZD720831 KIZ720831 KSV720831 LCR720831 LMN720831 LWJ720831 MGF720831 MQB720831 MZX720831 NJT720831 NTP720831 ODL720831 ONH720831 OXD720831 PGZ720831 PQV720831 QAR720831 QKN720831 QUJ720831 REF720831 ROB720831 RXX720831 SHT720831 SRP720831 TBL720831 TLH720831 TVD720831 UEZ720831 UOV720831 UYR720831 VIN720831 VSJ720831 WCF720831 WMB720831 WVX720831 AC786367 JL786367 TH786367 ADD786367 AMZ786367 AWV786367 BGR786367 BQN786367 CAJ786367 CKF786367 CUB786367 DDX786367 DNT786367 DXP786367 EHL786367 ERH786367 FBD786367 FKZ786367 FUV786367 GER786367 GON786367 GYJ786367 HIF786367 HSB786367 IBX786367 ILT786367 IVP786367 JFL786367 JPH786367 JZD786367 KIZ786367 KSV786367 LCR786367 LMN786367 LWJ786367 MGF786367 MQB786367 MZX786367 NJT786367 NTP786367 ODL786367 ONH786367 OXD786367 PGZ786367 PQV786367 QAR786367 QKN786367 QUJ786367 REF786367 ROB786367 RXX786367 SHT786367 SRP786367 TBL786367 TLH786367 TVD786367 UEZ786367 UOV786367 UYR786367 VIN786367 VSJ786367 WCF786367 WMB786367 WVX786367 AC851903 JL851903 TH851903 ADD851903 AMZ851903 AWV851903 BGR851903 BQN851903 CAJ851903 CKF851903 CUB851903 DDX851903 DNT851903 DXP851903 EHL851903 ERH851903 FBD851903 FKZ851903 FUV851903 GER851903 GON851903 GYJ851903 HIF851903 HSB851903 IBX851903 ILT851903 IVP851903 JFL851903 JPH851903 JZD851903 KIZ851903 KSV851903 LCR851903 LMN851903 LWJ851903 MGF851903 MQB851903 MZX851903 NJT851903 NTP851903 ODL851903 ONH851903 OXD851903 PGZ851903 PQV851903 QAR851903 QKN851903 QUJ851903 REF851903 ROB851903 RXX851903 SHT851903 SRP851903 TBL851903 TLH851903 TVD851903 UEZ851903 UOV851903 UYR851903 VIN851903 VSJ851903 WCF851903 WMB851903 WVX851903 AC917439 JL917439 TH917439 ADD917439 AMZ917439 AWV917439 BGR917439 BQN917439 CAJ917439 CKF917439 CUB917439 DDX917439 DNT917439 DXP917439 EHL917439 ERH917439 FBD917439 FKZ917439 FUV917439 GER917439 GON917439 GYJ917439 HIF917439 HSB917439 IBX917439 ILT917439 IVP917439 JFL917439 JPH917439 JZD917439 KIZ917439 KSV917439 LCR917439 LMN917439 LWJ917439 MGF917439 MQB917439 MZX917439 NJT917439 NTP917439 ODL917439 ONH917439 OXD917439 PGZ917439 PQV917439 QAR917439 QKN917439 QUJ917439 REF917439 ROB917439 RXX917439 SHT917439 SRP917439 TBL917439 TLH917439 TVD917439 UEZ917439 UOV917439 UYR917439 VIN917439 VSJ917439 WCF917439 WMB917439 WVX917439 AC982975 JL982975 TH982975 ADD982975 AMZ982975 AWV982975 BGR982975 BQN982975 CAJ982975 CKF982975 CUB982975 DDX982975 DNT982975 DXP982975 EHL982975 ERH982975 FBD982975 FKZ982975 FUV982975 GER982975 GON982975 GYJ982975 HIF982975 HSB982975 IBX982975 ILT982975 IVP982975 JFL982975 JPH982975 JZD982975 KIZ982975 KSV982975 LCR982975 LMN982975 LWJ982975 MGF982975 MQB982975 MZX982975 NJT982975 NTP982975 ODL982975 ONH982975 OXD982975 PGZ982975 PQV982975 QAR982975 QKN982975 QUJ982975 REF982975 ROB982975 RXX982975 SHT982975 SRP982975 TBL982975 TLH982975 TVD982975 UEZ982975 UOV982975 UYR982975 VIN982975 VSJ982975 WCF982975 WMB982975 WVX982975 AE65471 JN65471 TJ65471 ADF65471 ANB65471 AWX65471 BGT65471 BQP65471 CAL65471 CKH65471 CUD65471 DDZ65471 DNV65471 DXR65471 EHN65471 ERJ65471 FBF65471 FLB65471 FUX65471 GET65471 GOP65471 GYL65471 HIH65471 HSD65471 IBZ65471 ILV65471 IVR65471 JFN65471 JPJ65471 JZF65471 KJB65471 KSX65471 LCT65471 LMP65471 LWL65471 MGH65471 MQD65471 MZZ65471 NJV65471 NTR65471 ODN65471 ONJ65471 OXF65471 PHB65471 PQX65471 QAT65471 QKP65471 QUL65471 REH65471 ROD65471 RXZ65471 SHV65471 SRR65471 TBN65471 TLJ65471 TVF65471 UFB65471 UOX65471 UYT65471 VIP65471 VSL65471 WCH65471 WMD65471 WVZ65471 AE131007 JN131007 TJ131007 ADF131007 ANB131007 AWX131007 BGT131007 BQP131007 CAL131007 CKH131007 CUD131007 DDZ131007 DNV131007 DXR131007 EHN131007 ERJ131007 FBF131007 FLB131007 FUX131007 GET131007 GOP131007 GYL131007 HIH131007 HSD131007 IBZ131007 ILV131007 IVR131007 JFN131007 JPJ131007 JZF131007 KJB131007 KSX131007 LCT131007 LMP131007 LWL131007 MGH131007 MQD131007 MZZ131007 NJV131007 NTR131007 ODN131007 ONJ131007 OXF131007 PHB131007 PQX131007 QAT131007 QKP131007 QUL131007 REH131007 ROD131007 RXZ131007 SHV131007 SRR131007 TBN131007 TLJ131007 TVF131007 UFB131007 UOX131007 UYT131007 VIP131007 VSL131007 WCH131007 WMD131007 WVZ131007 AE196543 JN196543 TJ196543 ADF196543 ANB196543 AWX196543 BGT196543 BQP196543 CAL196543 CKH196543 CUD196543 DDZ196543 DNV196543 DXR196543 EHN196543 ERJ196543 FBF196543 FLB196543 FUX196543 GET196543 GOP196543 GYL196543 HIH196543 HSD196543 IBZ196543 ILV196543 IVR196543 JFN196543 JPJ196543 JZF196543 KJB196543 KSX196543 LCT196543 LMP196543 LWL196543 MGH196543 MQD196543 MZZ196543 NJV196543 NTR196543 ODN196543 ONJ196543 OXF196543 PHB196543 PQX196543 QAT196543 QKP196543 QUL196543 REH196543 ROD196543 RXZ196543 SHV196543 SRR196543 TBN196543 TLJ196543 TVF196543 UFB196543 UOX196543 UYT196543 VIP196543 VSL196543 WCH196543 WMD196543 WVZ196543 AE262079 JN262079 TJ262079 ADF262079 ANB262079 AWX262079 BGT262079 BQP262079 CAL262079 CKH262079 CUD262079 DDZ262079 DNV262079 DXR262079 EHN262079 ERJ262079 FBF262079 FLB262079 FUX262079 GET262079 GOP262079 GYL262079 HIH262079 HSD262079 IBZ262079 ILV262079 IVR262079 JFN262079 JPJ262079 JZF262079 KJB262079 KSX262079 LCT262079 LMP262079 LWL262079 MGH262079 MQD262079 MZZ262079 NJV262079 NTR262079 ODN262079 ONJ262079 OXF262079 PHB262079 PQX262079 QAT262079 QKP262079 QUL262079 REH262079 ROD262079 RXZ262079 SHV262079 SRR262079 TBN262079 TLJ262079 TVF262079 UFB262079 UOX262079 UYT262079 VIP262079 VSL262079 WCH262079 WMD262079 WVZ262079 AE327615 JN327615 TJ327615 ADF327615 ANB327615 AWX327615 BGT327615 BQP327615 CAL327615 CKH327615 CUD327615 DDZ327615 DNV327615 DXR327615 EHN327615 ERJ327615 FBF327615 FLB327615 FUX327615 GET327615 GOP327615 GYL327615 HIH327615 HSD327615 IBZ327615 ILV327615 IVR327615 JFN327615 JPJ327615 JZF327615 KJB327615 KSX327615 LCT327615 LMP327615 LWL327615 MGH327615 MQD327615 MZZ327615 NJV327615 NTR327615 ODN327615 ONJ327615 OXF327615 PHB327615 PQX327615 QAT327615 QKP327615 QUL327615 REH327615 ROD327615 RXZ327615 SHV327615 SRR327615 TBN327615 TLJ327615 TVF327615 UFB327615 UOX327615 UYT327615 VIP327615 VSL327615 WCH327615 WMD327615 WVZ327615 AE393151 JN393151 TJ393151 ADF393151 ANB393151 AWX393151 BGT393151 BQP393151 CAL393151 CKH393151 CUD393151 DDZ393151 DNV393151 DXR393151 EHN393151 ERJ393151 FBF393151 FLB393151 FUX393151 GET393151 GOP393151 GYL393151 HIH393151 HSD393151 IBZ393151 ILV393151 IVR393151 JFN393151 JPJ393151 JZF393151 KJB393151 KSX393151 LCT393151 LMP393151 LWL393151 MGH393151 MQD393151 MZZ393151 NJV393151 NTR393151 ODN393151 ONJ393151 OXF393151 PHB393151 PQX393151 QAT393151 QKP393151 QUL393151 REH393151 ROD393151 RXZ393151 SHV393151 SRR393151 TBN393151 TLJ393151 TVF393151 UFB393151 UOX393151 UYT393151 VIP393151 VSL393151 WCH393151 WMD393151 WVZ393151 AE458687 JN458687 TJ458687 ADF458687 ANB458687 AWX458687 BGT458687 BQP458687 CAL458687 CKH458687 CUD458687 DDZ458687 DNV458687 DXR458687 EHN458687 ERJ458687 FBF458687 FLB458687 FUX458687 GET458687 GOP458687 GYL458687 HIH458687 HSD458687 IBZ458687 ILV458687 IVR458687 JFN458687 JPJ458687 JZF458687 KJB458687 KSX458687 LCT458687 LMP458687 LWL458687 MGH458687 MQD458687 MZZ458687 NJV458687 NTR458687 ODN458687 ONJ458687 OXF458687 PHB458687 PQX458687 QAT458687 QKP458687 QUL458687 REH458687 ROD458687 RXZ458687 SHV458687 SRR458687 TBN458687 TLJ458687 TVF458687 UFB458687 UOX458687 UYT458687 VIP458687 VSL458687 WCH458687 WMD458687 WVZ458687 AE524223 JN524223 TJ524223 ADF524223 ANB524223 AWX524223 BGT524223 BQP524223 CAL524223 CKH524223 CUD524223 DDZ524223 DNV524223 DXR524223 EHN524223 ERJ524223 FBF524223 FLB524223 FUX524223 GET524223 GOP524223 GYL524223 HIH524223 HSD524223 IBZ524223 ILV524223 IVR524223 JFN524223 JPJ524223 JZF524223 KJB524223 KSX524223 LCT524223 LMP524223 LWL524223 MGH524223 MQD524223 MZZ524223 NJV524223 NTR524223 ODN524223 ONJ524223 OXF524223 PHB524223 PQX524223 QAT524223 QKP524223 QUL524223 REH524223 ROD524223 RXZ524223 SHV524223 SRR524223 TBN524223 TLJ524223 TVF524223 UFB524223 UOX524223 UYT524223 VIP524223 VSL524223 WCH524223 WMD524223 WVZ524223 AE589759 JN589759 TJ589759 ADF589759 ANB589759 AWX589759 BGT589759 BQP589759 CAL589759 CKH589759 CUD589759 DDZ589759 DNV589759 DXR589759 EHN589759 ERJ589759 FBF589759 FLB589759 FUX589759 GET589759 GOP589759 GYL589759 HIH589759 HSD589759 IBZ589759 ILV589759 IVR589759 JFN589759 JPJ589759 JZF589759 KJB589759 KSX589759 LCT589759 LMP589759 LWL589759 MGH589759 MQD589759 MZZ589759 NJV589759 NTR589759 ODN589759 ONJ589759 OXF589759 PHB589759 PQX589759 QAT589759 QKP589759 QUL589759 REH589759 ROD589759 RXZ589759 SHV589759 SRR589759 TBN589759 TLJ589759 TVF589759 UFB589759 UOX589759 UYT589759 VIP589759 VSL589759 WCH589759 WMD589759 WVZ589759 AE655295 JN655295 TJ655295 ADF655295 ANB655295 AWX655295 BGT655295 BQP655295 CAL655295 CKH655295 CUD655295 DDZ655295 DNV655295 DXR655295 EHN655295 ERJ655295 FBF655295 FLB655295 FUX655295 GET655295 GOP655295 GYL655295 HIH655295 HSD655295 IBZ655295 ILV655295 IVR655295 JFN655295 JPJ655295 JZF655295 KJB655295 KSX655295 LCT655295 LMP655295 LWL655295 MGH655295 MQD655295 MZZ655295 NJV655295 NTR655295 ODN655295 ONJ655295 OXF655295 PHB655295 PQX655295 QAT655295 QKP655295 QUL655295 REH655295 ROD655295 RXZ655295 SHV655295 SRR655295 TBN655295 TLJ655295 TVF655295 UFB655295 UOX655295 UYT655295 VIP655295 VSL655295 WCH655295 WMD655295 WVZ655295 AE720831 JN720831 TJ720831 ADF720831 ANB720831 AWX720831 BGT720831 BQP720831 CAL720831 CKH720831 CUD720831 DDZ720831 DNV720831 DXR720831 EHN720831 ERJ720831 FBF720831 FLB720831 FUX720831 GET720831 GOP720831 GYL720831 HIH720831 HSD720831 IBZ720831 ILV720831 IVR720831 JFN720831 JPJ720831 JZF720831 KJB720831 KSX720831 LCT720831 LMP720831 LWL720831 MGH720831 MQD720831 MZZ720831 NJV720831 NTR720831 ODN720831 ONJ720831 OXF720831 PHB720831 PQX720831 QAT720831 QKP720831 QUL720831 REH720831 ROD720831 RXZ720831 SHV720831 SRR720831 TBN720831 TLJ720831 TVF720831 UFB720831 UOX720831 UYT720831 VIP720831 VSL720831 WCH720831 WMD720831 WVZ720831 AE786367 JN786367 TJ786367 ADF786367 ANB786367 AWX786367 BGT786367 BQP786367 CAL786367 CKH786367 CUD786367 DDZ786367 DNV786367 DXR786367 EHN786367 ERJ786367 FBF786367 FLB786367 FUX786367 GET786367 GOP786367 GYL786367 HIH786367 HSD786367 IBZ786367 ILV786367 IVR786367 JFN786367 JPJ786367 JZF786367 KJB786367 KSX786367 LCT786367 LMP786367 LWL786367 MGH786367 MQD786367 MZZ786367 NJV786367 NTR786367 ODN786367 ONJ786367 OXF786367 PHB786367 PQX786367 QAT786367 QKP786367 QUL786367 REH786367 ROD786367 RXZ786367 SHV786367 SRR786367 TBN786367 TLJ786367 TVF786367 UFB786367 UOX786367 UYT786367 VIP786367 VSL786367 WCH786367 WMD786367 WVZ786367 AE851903 JN851903 TJ851903 ADF851903 ANB851903 AWX851903 BGT851903 BQP851903 CAL851903 CKH851903 CUD851903 DDZ851903 DNV851903 DXR851903 EHN851903 ERJ851903 FBF851903 FLB851903 FUX851903 GET851903 GOP851903 GYL851903 HIH851903 HSD851903 IBZ851903 ILV851903 IVR851903 JFN851903 JPJ851903 JZF851903 KJB851903 KSX851903 LCT851903 LMP851903 LWL851903 MGH851903 MQD851903 MZZ851903 NJV851903 NTR851903 ODN851903 ONJ851903 OXF851903 PHB851903 PQX851903 QAT851903 QKP851903 QUL851903 REH851903 ROD851903 RXZ851903 SHV851903 SRR851903 TBN851903 TLJ851903 TVF851903 UFB851903 UOX851903 UYT851903 VIP851903 VSL851903 WCH851903 WMD851903 WVZ851903 AE917439 JN917439 TJ917439 ADF917439 ANB917439 AWX917439 BGT917439 BQP917439 CAL917439 CKH917439 CUD917439 DDZ917439 DNV917439 DXR917439 EHN917439 ERJ917439 FBF917439 FLB917439 FUX917439 GET917439 GOP917439 GYL917439 HIH917439 HSD917439 IBZ917439 ILV917439 IVR917439 JFN917439 JPJ917439 JZF917439 KJB917439 KSX917439 LCT917439 LMP917439 LWL917439 MGH917439 MQD917439 MZZ917439 NJV917439 NTR917439 ODN917439 ONJ917439 OXF917439 PHB917439 PQX917439 QAT917439 QKP917439 QUL917439 REH917439 ROD917439 RXZ917439 SHV917439 SRR917439 TBN917439 TLJ917439 TVF917439 UFB917439 UOX917439 UYT917439 VIP917439 VSL917439 WCH917439 WMD917439 WVZ917439 AE982975 JN982975 TJ982975 ADF982975 ANB982975 AWX982975 BGT982975 BQP982975 CAL982975 CKH982975 CUD982975 DDZ982975 DNV982975 DXR982975 EHN982975 ERJ982975 FBF982975 FLB982975 FUX982975 GET982975 GOP982975 GYL982975 HIH982975 HSD982975 IBZ982975 ILV982975 IVR982975 JFN982975 JPJ982975 JZF982975 KJB982975 KSX982975 LCT982975 LMP982975 LWL982975 MGH982975 MQD982975 MZZ982975 NJV982975 NTR982975 ODN982975 ONJ982975 OXF982975 PHB982975 PQX982975 QAT982975 QKP982975 QUL982975 REH982975 ROD982975 RXZ982975 SHV982975 SRR982975 TBN982975 TLJ982975 TVF982975 UFB982975 UOX982975 UYT982975 VIP982975 VSL982975 WCH982975 WMD982975 WVZ982975 F65481 JC65481 SY65481 ACU65481 AMQ65481 AWM65481 BGI65481 BQE65481 CAA65481 CJW65481 CTS65481 DDO65481 DNK65481 DXG65481 EHC65481 EQY65481 FAU65481 FKQ65481 FUM65481 GEI65481 GOE65481 GYA65481 HHW65481 HRS65481 IBO65481 ILK65481 IVG65481 JFC65481 JOY65481 JYU65481 KIQ65481 KSM65481 LCI65481 LME65481 LWA65481 MFW65481 MPS65481 MZO65481 NJK65481 NTG65481 ODC65481 OMY65481 OWU65481 PGQ65481 PQM65481 QAI65481 QKE65481 QUA65481 RDW65481 RNS65481 RXO65481 SHK65481 SRG65481 TBC65481 TKY65481 TUU65481 UEQ65481 UOM65481 UYI65481 VIE65481 VSA65481 WBW65481 WLS65481 WVO65481 F131017 JC131017 SY131017 ACU131017 AMQ131017 AWM131017 BGI131017 BQE131017 CAA131017 CJW131017 CTS131017 DDO131017 DNK131017 DXG131017 EHC131017 EQY131017 FAU131017 FKQ131017 FUM131017 GEI131017 GOE131017 GYA131017 HHW131017 HRS131017 IBO131017 ILK131017 IVG131017 JFC131017 JOY131017 JYU131017 KIQ131017 KSM131017 LCI131017 LME131017 LWA131017 MFW131017 MPS131017 MZO131017 NJK131017 NTG131017 ODC131017 OMY131017 OWU131017 PGQ131017 PQM131017 QAI131017 QKE131017 QUA131017 RDW131017 RNS131017 RXO131017 SHK131017 SRG131017 TBC131017 TKY131017 TUU131017 UEQ131017 UOM131017 UYI131017 VIE131017 VSA131017 WBW131017 WLS131017 WVO131017 F196553 JC196553 SY196553 ACU196553 AMQ196553 AWM196553 BGI196553 BQE196553 CAA196553 CJW196553 CTS196553 DDO196553 DNK196553 DXG196553 EHC196553 EQY196553 FAU196553 FKQ196553 FUM196553 GEI196553 GOE196553 GYA196553 HHW196553 HRS196553 IBO196553 ILK196553 IVG196553 JFC196553 JOY196553 JYU196553 KIQ196553 KSM196553 LCI196553 LME196553 LWA196553 MFW196553 MPS196553 MZO196553 NJK196553 NTG196553 ODC196553 OMY196553 OWU196553 PGQ196553 PQM196553 QAI196553 QKE196553 QUA196553 RDW196553 RNS196553 RXO196553 SHK196553 SRG196553 TBC196553 TKY196553 TUU196553 UEQ196553 UOM196553 UYI196553 VIE196553 VSA196553 WBW196553 WLS196553 WVO196553 F262089 JC262089 SY262089 ACU262089 AMQ262089 AWM262089 BGI262089 BQE262089 CAA262089 CJW262089 CTS262089 DDO262089 DNK262089 DXG262089 EHC262089 EQY262089 FAU262089 FKQ262089 FUM262089 GEI262089 GOE262089 GYA262089 HHW262089 HRS262089 IBO262089 ILK262089 IVG262089 JFC262089 JOY262089 JYU262089 KIQ262089 KSM262089 LCI262089 LME262089 LWA262089 MFW262089 MPS262089 MZO262089 NJK262089 NTG262089 ODC262089 OMY262089 OWU262089 PGQ262089 PQM262089 QAI262089 QKE262089 QUA262089 RDW262089 RNS262089 RXO262089 SHK262089 SRG262089 TBC262089 TKY262089 TUU262089 UEQ262089 UOM262089 UYI262089 VIE262089 VSA262089 WBW262089 WLS262089 WVO262089 F327625 JC327625 SY327625 ACU327625 AMQ327625 AWM327625 BGI327625 BQE327625 CAA327625 CJW327625 CTS327625 DDO327625 DNK327625 DXG327625 EHC327625 EQY327625 FAU327625 FKQ327625 FUM327625 GEI327625 GOE327625 GYA327625 HHW327625 HRS327625 IBO327625 ILK327625 IVG327625 JFC327625 JOY327625 JYU327625 KIQ327625 KSM327625 LCI327625 LME327625 LWA327625 MFW327625 MPS327625 MZO327625 NJK327625 NTG327625 ODC327625 OMY327625 OWU327625 PGQ327625 PQM327625 QAI327625 QKE327625 QUA327625 RDW327625 RNS327625 RXO327625 SHK327625 SRG327625 TBC327625 TKY327625 TUU327625 UEQ327625 UOM327625 UYI327625 VIE327625 VSA327625 WBW327625 WLS327625 WVO327625 F393161 JC393161 SY393161 ACU393161 AMQ393161 AWM393161 BGI393161 BQE393161 CAA393161 CJW393161 CTS393161 DDO393161 DNK393161 DXG393161 EHC393161 EQY393161 FAU393161 FKQ393161 FUM393161 GEI393161 GOE393161 GYA393161 HHW393161 HRS393161 IBO393161 ILK393161 IVG393161 JFC393161 JOY393161 JYU393161 KIQ393161 KSM393161 LCI393161 LME393161 LWA393161 MFW393161 MPS393161 MZO393161 NJK393161 NTG393161 ODC393161 OMY393161 OWU393161 PGQ393161 PQM393161 QAI393161 QKE393161 QUA393161 RDW393161 RNS393161 RXO393161 SHK393161 SRG393161 TBC393161 TKY393161 TUU393161 UEQ393161 UOM393161 UYI393161 VIE393161 VSA393161 WBW393161 WLS393161 WVO393161 F458697 JC458697 SY458697 ACU458697 AMQ458697 AWM458697 BGI458697 BQE458697 CAA458697 CJW458697 CTS458697 DDO458697 DNK458697 DXG458697 EHC458697 EQY458697 FAU458697 FKQ458697 FUM458697 GEI458697 GOE458697 GYA458697 HHW458697 HRS458697 IBO458697 ILK458697 IVG458697 JFC458697 JOY458697 JYU458697 KIQ458697 KSM458697 LCI458697 LME458697 LWA458697 MFW458697 MPS458697 MZO458697 NJK458697 NTG458697 ODC458697 OMY458697 OWU458697 PGQ458697 PQM458697 QAI458697 QKE458697 QUA458697 RDW458697 RNS458697 RXO458697 SHK458697 SRG458697 TBC458697 TKY458697 TUU458697 UEQ458697 UOM458697 UYI458697 VIE458697 VSA458697 WBW458697 WLS458697 WVO458697 F524233 JC524233 SY524233 ACU524233 AMQ524233 AWM524233 BGI524233 BQE524233 CAA524233 CJW524233 CTS524233 DDO524233 DNK524233 DXG524233 EHC524233 EQY524233 FAU524233 FKQ524233 FUM524233 GEI524233 GOE524233 GYA524233 HHW524233 HRS524233 IBO524233 ILK524233 IVG524233 JFC524233 JOY524233 JYU524233 KIQ524233 KSM524233 LCI524233 LME524233 LWA524233 MFW524233 MPS524233 MZO524233 NJK524233 NTG524233 ODC524233 OMY524233 OWU524233 PGQ524233 PQM524233 QAI524233 QKE524233 QUA524233 RDW524233 RNS524233 RXO524233 SHK524233 SRG524233 TBC524233 TKY524233 TUU524233 UEQ524233 UOM524233 UYI524233 VIE524233 VSA524233 WBW524233 WLS524233 WVO524233 F589769 JC589769 SY589769 ACU589769 AMQ589769 AWM589769 BGI589769 BQE589769 CAA589769 CJW589769 CTS589769 DDO589769 DNK589769 DXG589769 EHC589769 EQY589769 FAU589769 FKQ589769 FUM589769 GEI589769 GOE589769 GYA589769 HHW589769 HRS589769 IBO589769 ILK589769 IVG589769 JFC589769 JOY589769 JYU589769 KIQ589769 KSM589769 LCI589769 LME589769 LWA589769 MFW589769 MPS589769 MZO589769 NJK589769 NTG589769 ODC589769 OMY589769 OWU589769 PGQ589769 PQM589769 QAI589769 QKE589769 QUA589769 RDW589769 RNS589769 RXO589769 SHK589769 SRG589769 TBC589769 TKY589769 TUU589769 UEQ589769 UOM589769 UYI589769 VIE589769 VSA589769 WBW589769 WLS589769 WVO589769 F655305 JC655305 SY655305 ACU655305 AMQ655305 AWM655305 BGI655305 BQE655305 CAA655305 CJW655305 CTS655305 DDO655305 DNK655305 DXG655305 EHC655305 EQY655305 FAU655305 FKQ655305 FUM655305 GEI655305 GOE655305 GYA655305 HHW655305 HRS655305 IBO655305 ILK655305 IVG655305 JFC655305 JOY655305 JYU655305 KIQ655305 KSM655305 LCI655305 LME655305 LWA655305 MFW655305 MPS655305 MZO655305 NJK655305 NTG655305 ODC655305 OMY655305 OWU655305 PGQ655305 PQM655305 QAI655305 QKE655305 QUA655305 RDW655305 RNS655305 RXO655305 SHK655305 SRG655305 TBC655305 TKY655305 TUU655305 UEQ655305 UOM655305 UYI655305 VIE655305 VSA655305 WBW655305 WLS655305 WVO655305 F720841 JC720841 SY720841 ACU720841 AMQ720841 AWM720841 BGI720841 BQE720841 CAA720841 CJW720841 CTS720841 DDO720841 DNK720841 DXG720841 EHC720841 EQY720841 FAU720841 FKQ720841 FUM720841 GEI720841 GOE720841 GYA720841 HHW720841 HRS720841 IBO720841 ILK720841 IVG720841 JFC720841 JOY720841 JYU720841 KIQ720841 KSM720841 LCI720841 LME720841 LWA720841 MFW720841 MPS720841 MZO720841 NJK720841 NTG720841 ODC720841 OMY720841 OWU720841 PGQ720841 PQM720841 QAI720841 QKE720841 QUA720841 RDW720841 RNS720841 RXO720841 SHK720841 SRG720841 TBC720841 TKY720841 TUU720841 UEQ720841 UOM720841 UYI720841 VIE720841 VSA720841 WBW720841 WLS720841 WVO720841 F786377 JC786377 SY786377 ACU786377 AMQ786377 AWM786377 BGI786377 BQE786377 CAA786377 CJW786377 CTS786377 DDO786377 DNK786377 DXG786377 EHC786377 EQY786377 FAU786377 FKQ786377 FUM786377 GEI786377 GOE786377 GYA786377 HHW786377 HRS786377 IBO786377 ILK786377 IVG786377 JFC786377 JOY786377 JYU786377 KIQ786377 KSM786377 LCI786377 LME786377 LWA786377 MFW786377 MPS786377 MZO786377 NJK786377 NTG786377 ODC786377 OMY786377 OWU786377 PGQ786377 PQM786377 QAI786377 QKE786377 QUA786377 RDW786377 RNS786377 RXO786377 SHK786377 SRG786377 TBC786377 TKY786377 TUU786377 UEQ786377 UOM786377 UYI786377 VIE786377 VSA786377 WBW786377 WLS786377 WVO786377 F851913 JC851913 SY851913 ACU851913 AMQ851913 AWM851913 BGI851913 BQE851913 CAA851913 CJW851913 CTS851913 DDO851913 DNK851913 DXG851913 EHC851913 EQY851913 FAU851913 FKQ851913 FUM851913 GEI851913 GOE851913 GYA851913 HHW851913 HRS851913 IBO851913 ILK851913 IVG851913 JFC851913 JOY851913 JYU851913 KIQ851913 KSM851913 LCI851913 LME851913 LWA851913 MFW851913 MPS851913 MZO851913 NJK851913 NTG851913 ODC851913 OMY851913 OWU851913 PGQ851913 PQM851913 QAI851913 QKE851913 QUA851913 RDW851913 RNS851913 RXO851913 SHK851913 SRG851913 TBC851913 TKY851913 TUU851913 UEQ851913 UOM851913 UYI851913 VIE851913 VSA851913 WBW851913 WLS851913 WVO851913 F917449 JC917449 SY917449 ACU917449 AMQ917449 AWM917449 BGI917449 BQE917449 CAA917449 CJW917449 CTS917449 DDO917449 DNK917449 DXG917449 EHC917449 EQY917449 FAU917449 FKQ917449 FUM917449 GEI917449 GOE917449 GYA917449 HHW917449 HRS917449 IBO917449 ILK917449 IVG917449 JFC917449 JOY917449 JYU917449 KIQ917449 KSM917449 LCI917449 LME917449 LWA917449 MFW917449 MPS917449 MZO917449 NJK917449 NTG917449 ODC917449 OMY917449 OWU917449 PGQ917449 PQM917449 QAI917449 QKE917449 QUA917449 RDW917449 RNS917449 RXO917449 SHK917449 SRG917449 TBC917449 TKY917449 TUU917449 UEQ917449 UOM917449 UYI917449 VIE917449 VSA917449 WBW917449 WLS917449 WVO917449 F982985 JC982985 SY982985 ACU982985 AMQ982985 AWM982985 BGI982985 BQE982985 CAA982985 CJW982985 CTS982985 DDO982985 DNK982985 DXG982985 EHC982985 EQY982985 FAU982985 FKQ982985 FUM982985 GEI982985 GOE982985 GYA982985 HHW982985 HRS982985 IBO982985 ILK982985 IVG982985 JFC982985 JOY982985 JYU982985 KIQ982985 KSM982985 LCI982985 LME982985 LWA982985 MFW982985 MPS982985 MZO982985 NJK982985 NTG982985 ODC982985 OMY982985 OWU982985 PGQ982985 PQM982985 QAI982985 QKE982985 QUA982985 RDW982985 RNS982985 RXO982985 SHK982985 SRG982985 TBC982985 TKY982985 TUU982985 UEQ982985 UOM982985 UYI982985 VIE982985 VSA982985 WBW982985 WLS982985 WVO982985 H65481 JE65481 TA65481 ACW65481 AMS65481 AWO65481 BGK65481 BQG65481 CAC65481 CJY65481 CTU65481 DDQ65481 DNM65481 DXI65481 EHE65481 ERA65481 FAW65481 FKS65481 FUO65481 GEK65481 GOG65481 GYC65481 HHY65481 HRU65481 IBQ65481 ILM65481 IVI65481 JFE65481 JPA65481 JYW65481 KIS65481 KSO65481 LCK65481 LMG65481 LWC65481 MFY65481 MPU65481 MZQ65481 NJM65481 NTI65481 ODE65481 ONA65481 OWW65481 PGS65481 PQO65481 QAK65481 QKG65481 QUC65481 RDY65481 RNU65481 RXQ65481 SHM65481 SRI65481 TBE65481 TLA65481 TUW65481 UES65481 UOO65481 UYK65481 VIG65481 VSC65481 WBY65481 WLU65481 WVQ65481 H131017 JE131017 TA131017 ACW131017 AMS131017 AWO131017 BGK131017 BQG131017 CAC131017 CJY131017 CTU131017 DDQ131017 DNM131017 DXI131017 EHE131017 ERA131017 FAW131017 FKS131017 FUO131017 GEK131017 GOG131017 GYC131017 HHY131017 HRU131017 IBQ131017 ILM131017 IVI131017 JFE131017 JPA131017 JYW131017 KIS131017 KSO131017 LCK131017 LMG131017 LWC131017 MFY131017 MPU131017 MZQ131017 NJM131017 NTI131017 ODE131017 ONA131017 OWW131017 PGS131017 PQO131017 QAK131017 QKG131017 QUC131017 RDY131017 RNU131017 RXQ131017 SHM131017 SRI131017 TBE131017 TLA131017 TUW131017 UES131017 UOO131017 UYK131017 VIG131017 VSC131017 WBY131017 WLU131017 WVQ131017 H196553 JE196553 TA196553 ACW196553 AMS196553 AWO196553 BGK196553 BQG196553 CAC196553 CJY196553 CTU196553 DDQ196553 DNM196553 DXI196553 EHE196553 ERA196553 FAW196553 FKS196553 FUO196553 GEK196553 GOG196553 GYC196553 HHY196553 HRU196553 IBQ196553 ILM196553 IVI196553 JFE196553 JPA196553 JYW196553 KIS196553 KSO196553 LCK196553 LMG196553 LWC196553 MFY196553 MPU196553 MZQ196553 NJM196553 NTI196553 ODE196553 ONA196553 OWW196553 PGS196553 PQO196553 QAK196553 QKG196553 QUC196553 RDY196553 RNU196553 RXQ196553 SHM196553 SRI196553 TBE196553 TLA196553 TUW196553 UES196553 UOO196553 UYK196553 VIG196553 VSC196553 WBY196553 WLU196553 WVQ196553 H262089 JE262089 TA262089 ACW262089 AMS262089 AWO262089 BGK262089 BQG262089 CAC262089 CJY262089 CTU262089 DDQ262089 DNM262089 DXI262089 EHE262089 ERA262089 FAW262089 FKS262089 FUO262089 GEK262089 GOG262089 GYC262089 HHY262089 HRU262089 IBQ262089 ILM262089 IVI262089 JFE262089 JPA262089 JYW262089 KIS262089 KSO262089 LCK262089 LMG262089 LWC262089 MFY262089 MPU262089 MZQ262089 NJM262089 NTI262089 ODE262089 ONA262089 OWW262089 PGS262089 PQO262089 QAK262089 QKG262089 QUC262089 RDY262089 RNU262089 RXQ262089 SHM262089 SRI262089 TBE262089 TLA262089 TUW262089 UES262089 UOO262089 UYK262089 VIG262089 VSC262089 WBY262089 WLU262089 WVQ262089 H327625 JE327625 TA327625 ACW327625 AMS327625 AWO327625 BGK327625 BQG327625 CAC327625 CJY327625 CTU327625 DDQ327625 DNM327625 DXI327625 EHE327625 ERA327625 FAW327625 FKS327625 FUO327625 GEK327625 GOG327625 GYC327625 HHY327625 HRU327625 IBQ327625 ILM327625 IVI327625 JFE327625 JPA327625 JYW327625 KIS327625 KSO327625 LCK327625 LMG327625 LWC327625 MFY327625 MPU327625 MZQ327625 NJM327625 NTI327625 ODE327625 ONA327625 OWW327625 PGS327625 PQO327625 QAK327625 QKG327625 QUC327625 RDY327625 RNU327625 RXQ327625 SHM327625 SRI327625 TBE327625 TLA327625 TUW327625 UES327625 UOO327625 UYK327625 VIG327625 VSC327625 WBY327625 WLU327625 WVQ327625 H393161 JE393161 TA393161 ACW393161 AMS393161 AWO393161 BGK393161 BQG393161 CAC393161 CJY393161 CTU393161 DDQ393161 DNM393161 DXI393161 EHE393161 ERA393161 FAW393161 FKS393161 FUO393161 GEK393161 GOG393161 GYC393161 HHY393161 HRU393161 IBQ393161 ILM393161 IVI393161 JFE393161 JPA393161 JYW393161 KIS393161 KSO393161 LCK393161 LMG393161 LWC393161 MFY393161 MPU393161 MZQ393161 NJM393161 NTI393161 ODE393161 ONA393161 OWW393161 PGS393161 PQO393161 QAK393161 QKG393161 QUC393161 RDY393161 RNU393161 RXQ393161 SHM393161 SRI393161 TBE393161 TLA393161 TUW393161 UES393161 UOO393161 UYK393161 VIG393161 VSC393161 WBY393161 WLU393161 WVQ393161 H458697 JE458697 TA458697 ACW458697 AMS458697 AWO458697 BGK458697 BQG458697 CAC458697 CJY458697 CTU458697 DDQ458697 DNM458697 DXI458697 EHE458697 ERA458697 FAW458697 FKS458697 FUO458697 GEK458697 GOG458697 GYC458697 HHY458697 HRU458697 IBQ458697 ILM458697 IVI458697 JFE458697 JPA458697 JYW458697 KIS458697 KSO458697 LCK458697 LMG458697 LWC458697 MFY458697 MPU458697 MZQ458697 NJM458697 NTI458697 ODE458697 ONA458697 OWW458697 PGS458697 PQO458697 QAK458697 QKG458697 QUC458697 RDY458697 RNU458697 RXQ458697 SHM458697 SRI458697 TBE458697 TLA458697 TUW458697 UES458697 UOO458697 UYK458697 VIG458697 VSC458697 WBY458697 WLU458697 WVQ458697 H524233 JE524233 TA524233 ACW524233 AMS524233 AWO524233 BGK524233 BQG524233 CAC524233 CJY524233 CTU524233 DDQ524233 DNM524233 DXI524233 EHE524233 ERA524233 FAW524233 FKS524233 FUO524233 GEK524233 GOG524233 GYC524233 HHY524233 HRU524233 IBQ524233 ILM524233 IVI524233 JFE524233 JPA524233 JYW524233 KIS524233 KSO524233 LCK524233 LMG524233 LWC524233 MFY524233 MPU524233 MZQ524233 NJM524233 NTI524233 ODE524233 ONA524233 OWW524233 PGS524233 PQO524233 QAK524233 QKG524233 QUC524233 RDY524233 RNU524233 RXQ524233 SHM524233 SRI524233 TBE524233 TLA524233 TUW524233 UES524233 UOO524233 UYK524233 VIG524233 VSC524233 WBY524233 WLU524233 WVQ524233 H589769 JE589769 TA589769 ACW589769 AMS589769 AWO589769 BGK589769 BQG589769 CAC589769 CJY589769 CTU589769 DDQ589769 DNM589769 DXI589769 EHE589769 ERA589769 FAW589769 FKS589769 FUO589769 GEK589769 GOG589769 GYC589769 HHY589769 HRU589769 IBQ589769 ILM589769 IVI589769 JFE589769 JPA589769 JYW589769 KIS589769 KSO589769 LCK589769 LMG589769 LWC589769 MFY589769 MPU589769 MZQ589769 NJM589769 NTI589769 ODE589769 ONA589769 OWW589769 PGS589769 PQO589769 QAK589769 QKG589769 QUC589769 RDY589769 RNU589769 RXQ589769 SHM589769 SRI589769 TBE589769 TLA589769 TUW589769 UES589769 UOO589769 UYK589769 VIG589769 VSC589769 WBY589769 WLU589769 WVQ589769 H655305 JE655305 TA655305 ACW655305 AMS655305 AWO655305 BGK655305 BQG655305 CAC655305 CJY655305 CTU655305 DDQ655305 DNM655305 DXI655305 EHE655305 ERA655305 FAW655305 FKS655305 FUO655305 GEK655305 GOG655305 GYC655305 HHY655305 HRU655305 IBQ655305 ILM655305 IVI655305 JFE655305 JPA655305 JYW655305 KIS655305 KSO655305 LCK655305 LMG655305 LWC655305 MFY655305 MPU655305 MZQ655305 NJM655305 NTI655305 ODE655305 ONA655305 OWW655305 PGS655305 PQO655305 QAK655305 QKG655305 QUC655305 RDY655305 RNU655305 RXQ655305 SHM655305 SRI655305 TBE655305 TLA655305 TUW655305 UES655305 UOO655305 UYK655305 VIG655305 VSC655305 WBY655305 WLU655305 WVQ655305 H720841 JE720841 TA720841 ACW720841 AMS720841 AWO720841 BGK720841 BQG720841 CAC720841 CJY720841 CTU720841 DDQ720841 DNM720841 DXI720841 EHE720841 ERA720841 FAW720841 FKS720841 FUO720841 GEK720841 GOG720841 GYC720841 HHY720841 HRU720841 IBQ720841 ILM720841 IVI720841 JFE720841 JPA720841 JYW720841 KIS720841 KSO720841 LCK720841 LMG720841 LWC720841 MFY720841 MPU720841 MZQ720841 NJM720841 NTI720841 ODE720841 ONA720841 OWW720841 PGS720841 PQO720841 QAK720841 QKG720841 QUC720841 RDY720841 RNU720841 RXQ720841 SHM720841 SRI720841 TBE720841 TLA720841 TUW720841 UES720841 UOO720841 UYK720841 VIG720841 VSC720841 WBY720841 WLU720841 WVQ720841 H786377 JE786377 TA786377 ACW786377 AMS786377 AWO786377 BGK786377 BQG786377 CAC786377 CJY786377 CTU786377 DDQ786377 DNM786377 DXI786377 EHE786377 ERA786377 FAW786377 FKS786377 FUO786377 GEK786377 GOG786377 GYC786377 HHY786377 HRU786377 IBQ786377 ILM786377 IVI786377 JFE786377 JPA786377 JYW786377 KIS786377 KSO786377 LCK786377 LMG786377 LWC786377 MFY786377 MPU786377 MZQ786377 NJM786377 NTI786377 ODE786377 ONA786377 OWW786377 PGS786377 PQO786377 QAK786377 QKG786377 QUC786377 RDY786377 RNU786377 RXQ786377 SHM786377 SRI786377 TBE786377 TLA786377 TUW786377 UES786377 UOO786377 UYK786377 VIG786377 VSC786377 WBY786377 WLU786377 WVQ786377 H851913 JE851913 TA851913 ACW851913 AMS851913 AWO851913 BGK851913 BQG851913 CAC851913 CJY851913 CTU851913 DDQ851913 DNM851913 DXI851913 EHE851913 ERA851913 FAW851913 FKS851913 FUO851913 GEK851913 GOG851913 GYC851913 HHY851913 HRU851913 IBQ851913 ILM851913 IVI851913 JFE851913 JPA851913 JYW851913 KIS851913 KSO851913 LCK851913 LMG851913 LWC851913 MFY851913 MPU851913 MZQ851913 NJM851913 NTI851913 ODE851913 ONA851913 OWW851913 PGS851913 PQO851913 QAK851913 QKG851913 QUC851913 RDY851913 RNU851913 RXQ851913 SHM851913 SRI851913 TBE851913 TLA851913 TUW851913 UES851913 UOO851913 UYK851913 VIG851913 VSC851913 WBY851913 WLU851913 WVQ851913 H917449 JE917449 TA917449 ACW917449 AMS917449 AWO917449 BGK917449 BQG917449 CAC917449 CJY917449 CTU917449 DDQ917449 DNM917449 DXI917449 EHE917449 ERA917449 FAW917449 FKS917449 FUO917449 GEK917449 GOG917449 GYC917449 HHY917449 HRU917449 IBQ917449 ILM917449 IVI917449 JFE917449 JPA917449 JYW917449 KIS917449 KSO917449 LCK917449 LMG917449 LWC917449 MFY917449 MPU917449 MZQ917449 NJM917449 NTI917449 ODE917449 ONA917449 OWW917449 PGS917449 PQO917449 QAK917449 QKG917449 QUC917449 RDY917449 RNU917449 RXQ917449 SHM917449 SRI917449 TBE917449 TLA917449 TUW917449 UES917449 UOO917449 UYK917449 VIG917449 VSC917449 WBY917449 WLU917449 WVQ917449 H982985 JE982985 TA982985 ACW982985 AMS982985 AWO982985 BGK982985 BQG982985 CAC982985 CJY982985 CTU982985 DDQ982985 DNM982985 DXI982985 EHE982985 ERA982985 FAW982985 FKS982985 FUO982985 GEK982985 GOG982985 GYC982985 HHY982985 HRU982985 IBQ982985 ILM982985 IVI982985 JFE982985 JPA982985 JYW982985 KIS982985 KSO982985 LCK982985 LMG982985 LWC982985 MFY982985 MPU982985 MZQ982985 NJM982985 NTI982985 ODE982985 ONA982985 OWW982985 PGS982985 PQO982985 QAK982985 QKG982985 QUC982985 RDY982985 RNU982985 RXQ982985 SHM982985 SRI982985 TBE982985 TLA982985 TUW982985 UES982985 UOO982985 UYK982985 VIG982985 VSC982985 WBY982985 WLU982985 WVQ982985 AC65481 JL65481 TH65481 ADD65481 AMZ65481 AWV65481 BGR65481 BQN65481 CAJ65481 CKF65481 CUB65481 DDX65481 DNT65481 DXP65481 EHL65481 ERH65481 FBD65481 FKZ65481 FUV65481 GER65481 GON65481 GYJ65481 HIF65481 HSB65481 IBX65481 ILT65481 IVP65481 JFL65481 JPH65481 JZD65481 KIZ65481 KSV65481 LCR65481 LMN65481 LWJ65481 MGF65481 MQB65481 MZX65481 NJT65481 NTP65481 ODL65481 ONH65481 OXD65481 PGZ65481 PQV65481 QAR65481 QKN65481 QUJ65481 REF65481 ROB65481 RXX65481 SHT65481 SRP65481 TBL65481 TLH65481 TVD65481 UEZ65481 UOV65481 UYR65481 VIN65481 VSJ65481 WCF65481 WMB65481 WVX65481 AC131017 JL131017 TH131017 ADD131017 AMZ131017 AWV131017 BGR131017 BQN131017 CAJ131017 CKF131017 CUB131017 DDX131017 DNT131017 DXP131017 EHL131017 ERH131017 FBD131017 FKZ131017 FUV131017 GER131017 GON131017 GYJ131017 HIF131017 HSB131017 IBX131017 ILT131017 IVP131017 JFL131017 JPH131017 JZD131017 KIZ131017 KSV131017 LCR131017 LMN131017 LWJ131017 MGF131017 MQB131017 MZX131017 NJT131017 NTP131017 ODL131017 ONH131017 OXD131017 PGZ131017 PQV131017 QAR131017 QKN131017 QUJ131017 REF131017 ROB131017 RXX131017 SHT131017 SRP131017 TBL131017 TLH131017 TVD131017 UEZ131017 UOV131017 UYR131017 VIN131017 VSJ131017 WCF131017 WMB131017 WVX131017 AC196553 JL196553 TH196553 ADD196553 AMZ196553 AWV196553 BGR196553 BQN196553 CAJ196553 CKF196553 CUB196553 DDX196553 DNT196553 DXP196553 EHL196553 ERH196553 FBD196553 FKZ196553 FUV196553 GER196553 GON196553 GYJ196553 HIF196553 HSB196553 IBX196553 ILT196553 IVP196553 JFL196553 JPH196553 JZD196553 KIZ196553 KSV196553 LCR196553 LMN196553 LWJ196553 MGF196553 MQB196553 MZX196553 NJT196553 NTP196553 ODL196553 ONH196553 OXD196553 PGZ196553 PQV196553 QAR196553 QKN196553 QUJ196553 REF196553 ROB196553 RXX196553 SHT196553 SRP196553 TBL196553 TLH196553 TVD196553 UEZ196553 UOV196553 UYR196553 VIN196553 VSJ196553 WCF196553 WMB196553 WVX196553 AC262089 JL262089 TH262089 ADD262089 AMZ262089 AWV262089 BGR262089 BQN262089 CAJ262089 CKF262089 CUB262089 DDX262089 DNT262089 DXP262089 EHL262089 ERH262089 FBD262089 FKZ262089 FUV262089 GER262089 GON262089 GYJ262089 HIF262089 HSB262089 IBX262089 ILT262089 IVP262089 JFL262089 JPH262089 JZD262089 KIZ262089 KSV262089 LCR262089 LMN262089 LWJ262089 MGF262089 MQB262089 MZX262089 NJT262089 NTP262089 ODL262089 ONH262089 OXD262089 PGZ262089 PQV262089 QAR262089 QKN262089 QUJ262089 REF262089 ROB262089 RXX262089 SHT262089 SRP262089 TBL262089 TLH262089 TVD262089 UEZ262089 UOV262089 UYR262089 VIN262089 VSJ262089 WCF262089 WMB262089 WVX262089 AC327625 JL327625 TH327625 ADD327625 AMZ327625 AWV327625 BGR327625 BQN327625 CAJ327625 CKF327625 CUB327625 DDX327625 DNT327625 DXP327625 EHL327625 ERH327625 FBD327625 FKZ327625 FUV327625 GER327625 GON327625 GYJ327625 HIF327625 HSB327625 IBX327625 ILT327625 IVP327625 JFL327625 JPH327625 JZD327625 KIZ327625 KSV327625 LCR327625 LMN327625 LWJ327625 MGF327625 MQB327625 MZX327625 NJT327625 NTP327625 ODL327625 ONH327625 OXD327625 PGZ327625 PQV327625 QAR327625 QKN327625 QUJ327625 REF327625 ROB327625 RXX327625 SHT327625 SRP327625 TBL327625 TLH327625 TVD327625 UEZ327625 UOV327625 UYR327625 VIN327625 VSJ327625 WCF327625 WMB327625 WVX327625 AC393161 JL393161 TH393161 ADD393161 AMZ393161 AWV393161 BGR393161 BQN393161 CAJ393161 CKF393161 CUB393161 DDX393161 DNT393161 DXP393161 EHL393161 ERH393161 FBD393161 FKZ393161 FUV393161 GER393161 GON393161 GYJ393161 HIF393161 HSB393161 IBX393161 ILT393161 IVP393161 JFL393161 JPH393161 JZD393161 KIZ393161 KSV393161 LCR393161 LMN393161 LWJ393161 MGF393161 MQB393161 MZX393161 NJT393161 NTP393161 ODL393161 ONH393161 OXD393161 PGZ393161 PQV393161 QAR393161 QKN393161 QUJ393161 REF393161 ROB393161 RXX393161 SHT393161 SRP393161 TBL393161 TLH393161 TVD393161 UEZ393161 UOV393161 UYR393161 VIN393161 VSJ393161 WCF393161 WMB393161 WVX393161 AC458697 JL458697 TH458697 ADD458697 AMZ458697 AWV458697 BGR458697 BQN458697 CAJ458697 CKF458697 CUB458697 DDX458697 DNT458697 DXP458697 EHL458697 ERH458697 FBD458697 FKZ458697 FUV458697 GER458697 GON458697 GYJ458697 HIF458697 HSB458697 IBX458697 ILT458697 IVP458697 JFL458697 JPH458697 JZD458697 KIZ458697 KSV458697 LCR458697 LMN458697 LWJ458697 MGF458697 MQB458697 MZX458697 NJT458697 NTP458697 ODL458697 ONH458697 OXD458697 PGZ458697 PQV458697 QAR458697 QKN458697 QUJ458697 REF458697 ROB458697 RXX458697 SHT458697 SRP458697 TBL458697 TLH458697 TVD458697 UEZ458697 UOV458697 UYR458697 VIN458697 VSJ458697 WCF458697 WMB458697 WVX458697 AC524233 JL524233 TH524233 ADD524233 AMZ524233 AWV524233 BGR524233 BQN524233 CAJ524233 CKF524233 CUB524233 DDX524233 DNT524233 DXP524233 EHL524233 ERH524233 FBD524233 FKZ524233 FUV524233 GER524233 GON524233 GYJ524233 HIF524233 HSB524233 IBX524233 ILT524233 IVP524233 JFL524233 JPH524233 JZD524233 KIZ524233 KSV524233 LCR524233 LMN524233 LWJ524233 MGF524233 MQB524233 MZX524233 NJT524233 NTP524233 ODL524233 ONH524233 OXD524233 PGZ524233 PQV524233 QAR524233 QKN524233 QUJ524233 REF524233 ROB524233 RXX524233 SHT524233 SRP524233 TBL524233 TLH524233 TVD524233 UEZ524233 UOV524233 UYR524233 VIN524233 VSJ524233 WCF524233 WMB524233 WVX524233 AC589769 JL589769 TH589769 ADD589769 AMZ589769 AWV589769 BGR589769 BQN589769 CAJ589769 CKF589769 CUB589769 DDX589769 DNT589769 DXP589769 EHL589769 ERH589769 FBD589769 FKZ589769 FUV589769 GER589769 GON589769 GYJ589769 HIF589769 HSB589769 IBX589769 ILT589769 IVP589769 JFL589769 JPH589769 JZD589769 KIZ589769 KSV589769 LCR589769 LMN589769 LWJ589769 MGF589769 MQB589769 MZX589769 NJT589769 NTP589769 ODL589769 ONH589769 OXD589769 PGZ589769 PQV589769 QAR589769 QKN589769 QUJ589769 REF589769 ROB589769 RXX589769 SHT589769 SRP589769 TBL589769 TLH589769 TVD589769 UEZ589769 UOV589769 UYR589769 VIN589769 VSJ589769 WCF589769 WMB589769 WVX589769 AC655305 JL655305 TH655305 ADD655305 AMZ655305 AWV655305 BGR655305 BQN655305 CAJ655305 CKF655305 CUB655305 DDX655305 DNT655305 DXP655305 EHL655305 ERH655305 FBD655305 FKZ655305 FUV655305 GER655305 GON655305 GYJ655305 HIF655305 HSB655305 IBX655305 ILT655305 IVP655305 JFL655305 JPH655305 JZD655305 KIZ655305 KSV655305 LCR655305 LMN655305 LWJ655305 MGF655305 MQB655305 MZX655305 NJT655305 NTP655305 ODL655305 ONH655305 OXD655305 PGZ655305 PQV655305 QAR655305 QKN655305 QUJ655305 REF655305 ROB655305 RXX655305 SHT655305 SRP655305 TBL655305 TLH655305 TVD655305 UEZ655305 UOV655305 UYR655305 VIN655305 VSJ655305 WCF655305 WMB655305 WVX655305 AC720841 JL720841 TH720841 ADD720841 AMZ720841 AWV720841 BGR720841 BQN720841 CAJ720841 CKF720841 CUB720841 DDX720841 DNT720841 DXP720841 EHL720841 ERH720841 FBD720841 FKZ720841 FUV720841 GER720841 GON720841 GYJ720841 HIF720841 HSB720841 IBX720841 ILT720841 IVP720841 JFL720841 JPH720841 JZD720841 KIZ720841 KSV720841 LCR720841 LMN720841 LWJ720841 MGF720841 MQB720841 MZX720841 NJT720841 NTP720841 ODL720841 ONH720841 OXD720841 PGZ720841 PQV720841 QAR720841 QKN720841 QUJ720841 REF720841 ROB720841 RXX720841 SHT720841 SRP720841 TBL720841 TLH720841 TVD720841 UEZ720841 UOV720841 UYR720841 VIN720841 VSJ720841 WCF720841 WMB720841 WVX720841 AC786377 JL786377 TH786377 ADD786377 AMZ786377 AWV786377 BGR786377 BQN786377 CAJ786377 CKF786377 CUB786377 DDX786377 DNT786377 DXP786377 EHL786377 ERH786377 FBD786377 FKZ786377 FUV786377 GER786377 GON786377 GYJ786377 HIF786377 HSB786377 IBX786377 ILT786377 IVP786377 JFL786377 JPH786377 JZD786377 KIZ786377 KSV786377 LCR786377 LMN786377 LWJ786377 MGF786377 MQB786377 MZX786377 NJT786377 NTP786377 ODL786377 ONH786377 OXD786377 PGZ786377 PQV786377 QAR786377 QKN786377 QUJ786377 REF786377 ROB786377 RXX786377 SHT786377 SRP786377 TBL786377 TLH786377 TVD786377 UEZ786377 UOV786377 UYR786377 VIN786377 VSJ786377 WCF786377 WMB786377 WVX786377 AC851913 JL851913 TH851913 ADD851913 AMZ851913 AWV851913 BGR851913 BQN851913 CAJ851913 CKF851913 CUB851913 DDX851913 DNT851913 DXP851913 EHL851913 ERH851913 FBD851913 FKZ851913 FUV851913 GER851913 GON851913 GYJ851913 HIF851913 HSB851913 IBX851913 ILT851913 IVP851913 JFL851913 JPH851913 JZD851913 KIZ851913 KSV851913 LCR851913 LMN851913 LWJ851913 MGF851913 MQB851913 MZX851913 NJT851913 NTP851913 ODL851913 ONH851913 OXD851913 PGZ851913 PQV851913 QAR851913 QKN851913 QUJ851913 REF851913 ROB851913 RXX851913 SHT851913 SRP851913 TBL851913 TLH851913 TVD851913 UEZ851913 UOV851913 UYR851913 VIN851913 VSJ851913 WCF851913 WMB851913 WVX851913 AC917449 JL917449 TH917449 ADD917449 AMZ917449 AWV917449 BGR917449 BQN917449 CAJ917449 CKF917449 CUB917449 DDX917449 DNT917449 DXP917449 EHL917449 ERH917449 FBD917449 FKZ917449 FUV917449 GER917449 GON917449 GYJ917449 HIF917449 HSB917449 IBX917449 ILT917449 IVP917449 JFL917449 JPH917449 JZD917449 KIZ917449 KSV917449 LCR917449 LMN917449 LWJ917449 MGF917449 MQB917449 MZX917449 NJT917449 NTP917449 ODL917449 ONH917449 OXD917449 PGZ917449 PQV917449 QAR917449 QKN917449 QUJ917449 REF917449 ROB917449 RXX917449 SHT917449 SRP917449 TBL917449 TLH917449 TVD917449 UEZ917449 UOV917449 UYR917449 VIN917449 VSJ917449 WCF917449 WMB917449 WVX917449 AC982985 JL982985 TH982985 ADD982985 AMZ982985 AWV982985 BGR982985 BQN982985 CAJ982985 CKF982985 CUB982985 DDX982985 DNT982985 DXP982985 EHL982985 ERH982985 FBD982985 FKZ982985 FUV982985 GER982985 GON982985 GYJ982985 HIF982985 HSB982985 IBX982985 ILT982985 IVP982985 JFL982985 JPH982985 JZD982985 KIZ982985 KSV982985 LCR982985 LMN982985 LWJ982985 MGF982985 MQB982985 MZX982985 NJT982985 NTP982985 ODL982985 ONH982985 OXD982985 PGZ982985 PQV982985 QAR982985 QKN982985 QUJ982985 REF982985 ROB982985 RXX982985 SHT982985 SRP982985 TBL982985 TLH982985 TVD982985 UEZ982985 UOV982985 UYR982985 VIN982985 VSJ982985 WCF982985 WMB982985 WVX982985 AE65481 JN65481 TJ65481 ADF65481 ANB65481 AWX65481 BGT65481 BQP65481 CAL65481 CKH65481 CUD65481 DDZ65481 DNV65481 DXR65481 EHN65481 ERJ65481 FBF65481 FLB65481 FUX65481 GET65481 GOP65481 GYL65481 HIH65481 HSD65481 IBZ65481 ILV65481 IVR65481 JFN65481 JPJ65481 JZF65481 KJB65481 KSX65481 LCT65481 LMP65481 LWL65481 MGH65481 MQD65481 MZZ65481 NJV65481 NTR65481 ODN65481 ONJ65481 OXF65481 PHB65481 PQX65481 QAT65481 QKP65481 QUL65481 REH65481 ROD65481 RXZ65481 SHV65481 SRR65481 TBN65481 TLJ65481 TVF65481 UFB65481 UOX65481 UYT65481 VIP65481 VSL65481 WCH65481 WMD65481 WVZ65481 AE131017 JN131017 TJ131017 ADF131017 ANB131017 AWX131017 BGT131017 BQP131017 CAL131017 CKH131017 CUD131017 DDZ131017 DNV131017 DXR131017 EHN131017 ERJ131017 FBF131017 FLB131017 FUX131017 GET131017 GOP131017 GYL131017 HIH131017 HSD131017 IBZ131017 ILV131017 IVR131017 JFN131017 JPJ131017 JZF131017 KJB131017 KSX131017 LCT131017 LMP131017 LWL131017 MGH131017 MQD131017 MZZ131017 NJV131017 NTR131017 ODN131017 ONJ131017 OXF131017 PHB131017 PQX131017 QAT131017 QKP131017 QUL131017 REH131017 ROD131017 RXZ131017 SHV131017 SRR131017 TBN131017 TLJ131017 TVF131017 UFB131017 UOX131017 UYT131017 VIP131017 VSL131017 WCH131017 WMD131017 WVZ131017 AE196553 JN196553 TJ196553 ADF196553 ANB196553 AWX196553 BGT196553 BQP196553 CAL196553 CKH196553 CUD196553 DDZ196553 DNV196553 DXR196553 EHN196553 ERJ196553 FBF196553 FLB196553 FUX196553 GET196553 GOP196553 GYL196553 HIH196553 HSD196553 IBZ196553 ILV196553 IVR196553 JFN196553 JPJ196553 JZF196553 KJB196553 KSX196553 LCT196553 LMP196553 LWL196553 MGH196553 MQD196553 MZZ196553 NJV196553 NTR196553 ODN196553 ONJ196553 OXF196553 PHB196553 PQX196553 QAT196553 QKP196553 QUL196553 REH196553 ROD196553 RXZ196553 SHV196553 SRR196553 TBN196553 TLJ196553 TVF196553 UFB196553 UOX196553 UYT196553 VIP196553 VSL196553 WCH196553 WMD196553 WVZ196553 AE262089 JN262089 TJ262089 ADF262089 ANB262089 AWX262089 BGT262089 BQP262089 CAL262089 CKH262089 CUD262089 DDZ262089 DNV262089 DXR262089 EHN262089 ERJ262089 FBF262089 FLB262089 FUX262089 GET262089 GOP262089 GYL262089 HIH262089 HSD262089 IBZ262089 ILV262089 IVR262089 JFN262089 JPJ262089 JZF262089 KJB262089 KSX262089 LCT262089 LMP262089 LWL262089 MGH262089 MQD262089 MZZ262089 NJV262089 NTR262089 ODN262089 ONJ262089 OXF262089 PHB262089 PQX262089 QAT262089 QKP262089 QUL262089 REH262089 ROD262089 RXZ262089 SHV262089 SRR262089 TBN262089 TLJ262089 TVF262089 UFB262089 UOX262089 UYT262089 VIP262089 VSL262089 WCH262089 WMD262089 WVZ262089 AE327625 JN327625 TJ327625 ADF327625 ANB327625 AWX327625 BGT327625 BQP327625 CAL327625 CKH327625 CUD327625 DDZ327625 DNV327625 DXR327625 EHN327625 ERJ327625 FBF327625 FLB327625 FUX327625 GET327625 GOP327625 GYL327625 HIH327625 HSD327625 IBZ327625 ILV327625 IVR327625 JFN327625 JPJ327625 JZF327625 KJB327625 KSX327625 LCT327625 LMP327625 LWL327625 MGH327625 MQD327625 MZZ327625 NJV327625 NTR327625 ODN327625 ONJ327625 OXF327625 PHB327625 PQX327625 QAT327625 QKP327625 QUL327625 REH327625 ROD327625 RXZ327625 SHV327625 SRR327625 TBN327625 TLJ327625 TVF327625 UFB327625 UOX327625 UYT327625 VIP327625 VSL327625 WCH327625 WMD327625 WVZ327625 AE393161 JN393161 TJ393161 ADF393161 ANB393161 AWX393161 BGT393161 BQP393161 CAL393161 CKH393161 CUD393161 DDZ393161 DNV393161 DXR393161 EHN393161 ERJ393161 FBF393161 FLB393161 FUX393161 GET393161 GOP393161 GYL393161 HIH393161 HSD393161 IBZ393161 ILV393161 IVR393161 JFN393161 JPJ393161 JZF393161 KJB393161 KSX393161 LCT393161 LMP393161 LWL393161 MGH393161 MQD393161 MZZ393161 NJV393161 NTR393161 ODN393161 ONJ393161 OXF393161 PHB393161 PQX393161 QAT393161 QKP393161 QUL393161 REH393161 ROD393161 RXZ393161 SHV393161 SRR393161 TBN393161 TLJ393161 TVF393161 UFB393161 UOX393161 UYT393161 VIP393161 VSL393161 WCH393161 WMD393161 WVZ393161 AE458697 JN458697 TJ458697 ADF458697 ANB458697 AWX458697 BGT458697 BQP458697 CAL458697 CKH458697 CUD458697 DDZ458697 DNV458697 DXR458697 EHN458697 ERJ458697 FBF458697 FLB458697 FUX458697 GET458697 GOP458697 GYL458697 HIH458697 HSD458697 IBZ458697 ILV458697 IVR458697 JFN458697 JPJ458697 JZF458697 KJB458697 KSX458697 LCT458697 LMP458697 LWL458697 MGH458697 MQD458697 MZZ458697 NJV458697 NTR458697 ODN458697 ONJ458697 OXF458697 PHB458697 PQX458697 QAT458697 QKP458697 QUL458697 REH458697 ROD458697 RXZ458697 SHV458697 SRR458697 TBN458697 TLJ458697 TVF458697 UFB458697 UOX458697 UYT458697 VIP458697 VSL458697 WCH458697 WMD458697 WVZ458697 AE524233 JN524233 TJ524233 ADF524233 ANB524233 AWX524233 BGT524233 BQP524233 CAL524233 CKH524233 CUD524233 DDZ524233 DNV524233 DXR524233 EHN524233 ERJ524233 FBF524233 FLB524233 FUX524233 GET524233 GOP524233 GYL524233 HIH524233 HSD524233 IBZ524233 ILV524233 IVR524233 JFN524233 JPJ524233 JZF524233 KJB524233 KSX524233 LCT524233 LMP524233 LWL524233 MGH524233 MQD524233 MZZ524233 NJV524233 NTR524233 ODN524233 ONJ524233 OXF524233 PHB524233 PQX524233 QAT524233 QKP524233 QUL524233 REH524233 ROD524233 RXZ524233 SHV524233 SRR524233 TBN524233 TLJ524233 TVF524233 UFB524233 UOX524233 UYT524233 VIP524233 VSL524233 WCH524233 WMD524233 WVZ524233 AE589769 JN589769 TJ589769 ADF589769 ANB589769 AWX589769 BGT589769 BQP589769 CAL589769 CKH589769 CUD589769 DDZ589769 DNV589769 DXR589769 EHN589769 ERJ589769 FBF589769 FLB589769 FUX589769 GET589769 GOP589769 GYL589769 HIH589769 HSD589769 IBZ589769 ILV589769 IVR589769 JFN589769 JPJ589769 JZF589769 KJB589769 KSX589769 LCT589769 LMP589769 LWL589769 MGH589769 MQD589769 MZZ589769 NJV589769 NTR589769 ODN589769 ONJ589769 OXF589769 PHB589769 PQX589769 QAT589769 QKP589769 QUL589769 REH589769 ROD589769 RXZ589769 SHV589769 SRR589769 TBN589769 TLJ589769 TVF589769 UFB589769 UOX589769 UYT589769 VIP589769 VSL589769 WCH589769 WMD589769 WVZ589769 AE655305 JN655305 TJ655305 ADF655305 ANB655305 AWX655305 BGT655305 BQP655305 CAL655305 CKH655305 CUD655305 DDZ655305 DNV655305 DXR655305 EHN655305 ERJ655305 FBF655305 FLB655305 FUX655305 GET655305 GOP655305 GYL655305 HIH655305 HSD655305 IBZ655305 ILV655305 IVR655305 JFN655305 JPJ655305 JZF655305 KJB655305 KSX655305 LCT655305 LMP655305 LWL655305 MGH655305 MQD655305 MZZ655305 NJV655305 NTR655305 ODN655305 ONJ655305 OXF655305 PHB655305 PQX655305 QAT655305 QKP655305 QUL655305 REH655305 ROD655305 RXZ655305 SHV655305 SRR655305 TBN655305 TLJ655305 TVF655305 UFB655305 UOX655305 UYT655305 VIP655305 VSL655305 WCH655305 WMD655305 WVZ655305 AE720841 JN720841 TJ720841 ADF720841 ANB720841 AWX720841 BGT720841 BQP720841 CAL720841 CKH720841 CUD720841 DDZ720841 DNV720841 DXR720841 EHN720841 ERJ720841 FBF720841 FLB720841 FUX720841 GET720841 GOP720841 GYL720841 HIH720841 HSD720841 IBZ720841 ILV720841 IVR720841 JFN720841 JPJ720841 JZF720841 KJB720841 KSX720841 LCT720841 LMP720841 LWL720841 MGH720841 MQD720841 MZZ720841 NJV720841 NTR720841 ODN720841 ONJ720841 OXF720841 PHB720841 PQX720841 QAT720841 QKP720841 QUL720841 REH720841 ROD720841 RXZ720841 SHV720841 SRR720841 TBN720841 TLJ720841 TVF720841 UFB720841 UOX720841 UYT720841 VIP720841 VSL720841 WCH720841 WMD720841 WVZ720841 AE786377 JN786377 TJ786377 ADF786377 ANB786377 AWX786377 BGT786377 BQP786377 CAL786377 CKH786377 CUD786377 DDZ786377 DNV786377 DXR786377 EHN786377 ERJ786377 FBF786377 FLB786377 FUX786377 GET786377 GOP786377 GYL786377 HIH786377 HSD786377 IBZ786377 ILV786377 IVR786377 JFN786377 JPJ786377 JZF786377 KJB786377 KSX786377 LCT786377 LMP786377 LWL786377 MGH786377 MQD786377 MZZ786377 NJV786377 NTR786377 ODN786377 ONJ786377 OXF786377 PHB786377 PQX786377 QAT786377 QKP786377 QUL786377 REH786377 ROD786377 RXZ786377 SHV786377 SRR786377 TBN786377 TLJ786377 TVF786377 UFB786377 UOX786377 UYT786377 VIP786377 VSL786377 WCH786377 WMD786377 WVZ786377 AE851913 JN851913 TJ851913 ADF851913 ANB851913 AWX851913 BGT851913 BQP851913 CAL851913 CKH851913 CUD851913 DDZ851913 DNV851913 DXR851913 EHN851913 ERJ851913 FBF851913 FLB851913 FUX851913 GET851913 GOP851913 GYL851913 HIH851913 HSD851913 IBZ851913 ILV851913 IVR851913 JFN851913 JPJ851913 JZF851913 KJB851913 KSX851913 LCT851913 LMP851913 LWL851913 MGH851913 MQD851913 MZZ851913 NJV851913 NTR851913 ODN851913 ONJ851913 OXF851913 PHB851913 PQX851913 QAT851913 QKP851913 QUL851913 REH851913 ROD851913 RXZ851913 SHV851913 SRR851913 TBN851913 TLJ851913 TVF851913 UFB851913 UOX851913 UYT851913 VIP851913 VSL851913 WCH851913 WMD851913 WVZ851913 AE917449 JN917449 TJ917449 ADF917449 ANB917449 AWX917449 BGT917449 BQP917449 CAL917449 CKH917449 CUD917449 DDZ917449 DNV917449 DXR917449 EHN917449 ERJ917449 FBF917449 FLB917449 FUX917449 GET917449 GOP917449 GYL917449 HIH917449 HSD917449 IBZ917449 ILV917449 IVR917449 JFN917449 JPJ917449 JZF917449 KJB917449 KSX917449 LCT917449 LMP917449 LWL917449 MGH917449 MQD917449 MZZ917449 NJV917449 NTR917449 ODN917449 ONJ917449 OXF917449 PHB917449 PQX917449 QAT917449 QKP917449 QUL917449 REH917449 ROD917449 RXZ917449 SHV917449 SRR917449 TBN917449 TLJ917449 TVF917449 UFB917449 UOX917449 UYT917449 VIP917449 VSL917449 WCH917449 WMD917449 WVZ917449 AE982985 JN982985 TJ982985 ADF982985 ANB982985 AWX982985 BGT982985 BQP982985 CAL982985 CKH982985 CUD982985 DDZ982985 DNV982985 DXR982985 EHN982985 ERJ982985 FBF982985 FLB982985 FUX982985 GET982985 GOP982985 GYL982985 HIH982985 HSD982985 IBZ982985 ILV982985 IVR982985 JFN982985 JPJ982985 JZF982985 KJB982985 KSX982985 LCT982985 LMP982985 LWL982985 MGH982985 MQD982985 MZZ982985 NJV982985 NTR982985 ODN982985 ONJ982985 OXF982985 PHB982985 PQX982985 QAT982985 QKP982985 QUL982985 REH982985 ROD982985 RXZ982985 SHV982985 SRR982985 TBN982985 TLJ982985 TVF982985 UFB982985 UOX982985 UYT982985 VIP982985 VSL982985 WCH982985 WMD982985 WVZ982985 F65474 JC65474 SY65474 ACU65474 AMQ65474 AWM65474 BGI65474 BQE65474 CAA65474 CJW65474 CTS65474 DDO65474 DNK65474 DXG65474 EHC65474 EQY65474 FAU65474 FKQ65474 FUM65474 GEI65474 GOE65474 GYA65474 HHW65474 HRS65474 IBO65474 ILK65474 IVG65474 JFC65474 JOY65474 JYU65474 KIQ65474 KSM65474 LCI65474 LME65474 LWA65474 MFW65474 MPS65474 MZO65474 NJK65474 NTG65474 ODC65474 OMY65474 OWU65474 PGQ65474 PQM65474 QAI65474 QKE65474 QUA65474 RDW65474 RNS65474 RXO65474 SHK65474 SRG65474 TBC65474 TKY65474 TUU65474 UEQ65474 UOM65474 UYI65474 VIE65474 VSA65474 WBW65474 WLS65474 WVO65474 F131010 JC131010 SY131010 ACU131010 AMQ131010 AWM131010 BGI131010 BQE131010 CAA131010 CJW131010 CTS131010 DDO131010 DNK131010 DXG131010 EHC131010 EQY131010 FAU131010 FKQ131010 FUM131010 GEI131010 GOE131010 GYA131010 HHW131010 HRS131010 IBO131010 ILK131010 IVG131010 JFC131010 JOY131010 JYU131010 KIQ131010 KSM131010 LCI131010 LME131010 LWA131010 MFW131010 MPS131010 MZO131010 NJK131010 NTG131010 ODC131010 OMY131010 OWU131010 PGQ131010 PQM131010 QAI131010 QKE131010 QUA131010 RDW131010 RNS131010 RXO131010 SHK131010 SRG131010 TBC131010 TKY131010 TUU131010 UEQ131010 UOM131010 UYI131010 VIE131010 VSA131010 WBW131010 WLS131010 WVO131010 F196546 JC196546 SY196546 ACU196546 AMQ196546 AWM196546 BGI196546 BQE196546 CAA196546 CJW196546 CTS196546 DDO196546 DNK196546 DXG196546 EHC196546 EQY196546 FAU196546 FKQ196546 FUM196546 GEI196546 GOE196546 GYA196546 HHW196546 HRS196546 IBO196546 ILK196546 IVG196546 JFC196546 JOY196546 JYU196546 KIQ196546 KSM196546 LCI196546 LME196546 LWA196546 MFW196546 MPS196546 MZO196546 NJK196546 NTG196546 ODC196546 OMY196546 OWU196546 PGQ196546 PQM196546 QAI196546 QKE196546 QUA196546 RDW196546 RNS196546 RXO196546 SHK196546 SRG196546 TBC196546 TKY196546 TUU196546 UEQ196546 UOM196546 UYI196546 VIE196546 VSA196546 WBW196546 WLS196546 WVO196546 F262082 JC262082 SY262082 ACU262082 AMQ262082 AWM262082 BGI262082 BQE262082 CAA262082 CJW262082 CTS262082 DDO262082 DNK262082 DXG262082 EHC262082 EQY262082 FAU262082 FKQ262082 FUM262082 GEI262082 GOE262082 GYA262082 HHW262082 HRS262082 IBO262082 ILK262082 IVG262082 JFC262082 JOY262082 JYU262082 KIQ262082 KSM262082 LCI262082 LME262082 LWA262082 MFW262082 MPS262082 MZO262082 NJK262082 NTG262082 ODC262082 OMY262082 OWU262082 PGQ262082 PQM262082 QAI262082 QKE262082 QUA262082 RDW262082 RNS262082 RXO262082 SHK262082 SRG262082 TBC262082 TKY262082 TUU262082 UEQ262082 UOM262082 UYI262082 VIE262082 VSA262082 WBW262082 WLS262082 WVO262082 F327618 JC327618 SY327618 ACU327618 AMQ327618 AWM327618 BGI327618 BQE327618 CAA327618 CJW327618 CTS327618 DDO327618 DNK327618 DXG327618 EHC327618 EQY327618 FAU327618 FKQ327618 FUM327618 GEI327618 GOE327618 GYA327618 HHW327618 HRS327618 IBO327618 ILK327618 IVG327618 JFC327618 JOY327618 JYU327618 KIQ327618 KSM327618 LCI327618 LME327618 LWA327618 MFW327618 MPS327618 MZO327618 NJK327618 NTG327618 ODC327618 OMY327618 OWU327618 PGQ327618 PQM327618 QAI327618 QKE327618 QUA327618 RDW327618 RNS327618 RXO327618 SHK327618 SRG327618 TBC327618 TKY327618 TUU327618 UEQ327618 UOM327618 UYI327618 VIE327618 VSA327618 WBW327618 WLS327618 WVO327618 F393154 JC393154 SY393154 ACU393154 AMQ393154 AWM393154 BGI393154 BQE393154 CAA393154 CJW393154 CTS393154 DDO393154 DNK393154 DXG393154 EHC393154 EQY393154 FAU393154 FKQ393154 FUM393154 GEI393154 GOE393154 GYA393154 HHW393154 HRS393154 IBO393154 ILK393154 IVG393154 JFC393154 JOY393154 JYU393154 KIQ393154 KSM393154 LCI393154 LME393154 LWA393154 MFW393154 MPS393154 MZO393154 NJK393154 NTG393154 ODC393154 OMY393154 OWU393154 PGQ393154 PQM393154 QAI393154 QKE393154 QUA393154 RDW393154 RNS393154 RXO393154 SHK393154 SRG393154 TBC393154 TKY393154 TUU393154 UEQ393154 UOM393154 UYI393154 VIE393154 VSA393154 WBW393154 WLS393154 WVO393154 F458690 JC458690 SY458690 ACU458690 AMQ458690 AWM458690 BGI458690 BQE458690 CAA458690 CJW458690 CTS458690 DDO458690 DNK458690 DXG458690 EHC458690 EQY458690 FAU458690 FKQ458690 FUM458690 GEI458690 GOE458690 GYA458690 HHW458690 HRS458690 IBO458690 ILK458690 IVG458690 JFC458690 JOY458690 JYU458690 KIQ458690 KSM458690 LCI458690 LME458690 LWA458690 MFW458690 MPS458690 MZO458690 NJK458690 NTG458690 ODC458690 OMY458690 OWU458690 PGQ458690 PQM458690 QAI458690 QKE458690 QUA458690 RDW458690 RNS458690 RXO458690 SHK458690 SRG458690 TBC458690 TKY458690 TUU458690 UEQ458690 UOM458690 UYI458690 VIE458690 VSA458690 WBW458690 WLS458690 WVO458690 F524226 JC524226 SY524226 ACU524226 AMQ524226 AWM524226 BGI524226 BQE524226 CAA524226 CJW524226 CTS524226 DDO524226 DNK524226 DXG524226 EHC524226 EQY524226 FAU524226 FKQ524226 FUM524226 GEI524226 GOE524226 GYA524226 HHW524226 HRS524226 IBO524226 ILK524226 IVG524226 JFC524226 JOY524226 JYU524226 KIQ524226 KSM524226 LCI524226 LME524226 LWA524226 MFW524226 MPS524226 MZO524226 NJK524226 NTG524226 ODC524226 OMY524226 OWU524226 PGQ524226 PQM524226 QAI524226 QKE524226 QUA524226 RDW524226 RNS524226 RXO524226 SHK524226 SRG524226 TBC524226 TKY524226 TUU524226 UEQ524226 UOM524226 UYI524226 VIE524226 VSA524226 WBW524226 WLS524226 WVO524226 F589762 JC589762 SY589762 ACU589762 AMQ589762 AWM589762 BGI589762 BQE589762 CAA589762 CJW589762 CTS589762 DDO589762 DNK589762 DXG589762 EHC589762 EQY589762 FAU589762 FKQ589762 FUM589762 GEI589762 GOE589762 GYA589762 HHW589762 HRS589762 IBO589762 ILK589762 IVG589762 JFC589762 JOY589762 JYU589762 KIQ589762 KSM589762 LCI589762 LME589762 LWA589762 MFW589762 MPS589762 MZO589762 NJK589762 NTG589762 ODC589762 OMY589762 OWU589762 PGQ589762 PQM589762 QAI589762 QKE589762 QUA589762 RDW589762 RNS589762 RXO589762 SHK589762 SRG589762 TBC589762 TKY589762 TUU589762 UEQ589762 UOM589762 UYI589762 VIE589762 VSA589762 WBW589762 WLS589762 WVO589762 F655298 JC655298 SY655298 ACU655298 AMQ655298 AWM655298 BGI655298 BQE655298 CAA655298 CJW655298 CTS655298 DDO655298 DNK655298 DXG655298 EHC655298 EQY655298 FAU655298 FKQ655298 FUM655298 GEI655298 GOE655298 GYA655298 HHW655298 HRS655298 IBO655298 ILK655298 IVG655298 JFC655298 JOY655298 JYU655298 KIQ655298 KSM655298 LCI655298 LME655298 LWA655298 MFW655298 MPS655298 MZO655298 NJK655298 NTG655298 ODC655298 OMY655298 OWU655298 PGQ655298 PQM655298 QAI655298 QKE655298 QUA655298 RDW655298 RNS655298 RXO655298 SHK655298 SRG655298 TBC655298 TKY655298 TUU655298 UEQ655298 UOM655298 UYI655298 VIE655298 VSA655298 WBW655298 WLS655298 WVO655298 F720834 JC720834 SY720834 ACU720834 AMQ720834 AWM720834 BGI720834 BQE720834 CAA720834 CJW720834 CTS720834 DDO720834 DNK720834 DXG720834 EHC720834 EQY720834 FAU720834 FKQ720834 FUM720834 GEI720834 GOE720834 GYA720834 HHW720834 HRS720834 IBO720834 ILK720834 IVG720834 JFC720834 JOY720834 JYU720834 KIQ720834 KSM720834 LCI720834 LME720834 LWA720834 MFW720834 MPS720834 MZO720834 NJK720834 NTG720834 ODC720834 OMY720834 OWU720834 PGQ720834 PQM720834 QAI720834 QKE720834 QUA720834 RDW720834 RNS720834 RXO720834 SHK720834 SRG720834 TBC720834 TKY720834 TUU720834 UEQ720834 UOM720834 UYI720834 VIE720834 VSA720834 WBW720834 WLS720834 WVO720834 F786370 JC786370 SY786370 ACU786370 AMQ786370 AWM786370 BGI786370 BQE786370 CAA786370 CJW786370 CTS786370 DDO786370 DNK786370 DXG786370 EHC786370 EQY786370 FAU786370 FKQ786370 FUM786370 GEI786370 GOE786370 GYA786370 HHW786370 HRS786370 IBO786370 ILK786370 IVG786370 JFC786370 JOY786370 JYU786370 KIQ786370 KSM786370 LCI786370 LME786370 LWA786370 MFW786370 MPS786370 MZO786370 NJK786370 NTG786370 ODC786370 OMY786370 OWU786370 PGQ786370 PQM786370 QAI786370 QKE786370 QUA786370 RDW786370 RNS786370 RXO786370 SHK786370 SRG786370 TBC786370 TKY786370 TUU786370 UEQ786370 UOM786370 UYI786370 VIE786370 VSA786370 WBW786370 WLS786370 WVO786370 F851906 JC851906 SY851906 ACU851906 AMQ851906 AWM851906 BGI851906 BQE851906 CAA851906 CJW851906 CTS851906 DDO851906 DNK851906 DXG851906 EHC851906 EQY851906 FAU851906 FKQ851906 FUM851906 GEI851906 GOE851906 GYA851906 HHW851906 HRS851906 IBO851906 ILK851906 IVG851906 JFC851906 JOY851906 JYU851906 KIQ851906 KSM851906 LCI851906 LME851906 LWA851906 MFW851906 MPS851906 MZO851906 NJK851906 NTG851906 ODC851906 OMY851906 OWU851906 PGQ851906 PQM851906 QAI851906 QKE851906 QUA851906 RDW851906 RNS851906 RXO851906 SHK851906 SRG851906 TBC851906 TKY851906 TUU851906 UEQ851906 UOM851906 UYI851906 VIE851906 VSA851906 WBW851906 WLS851906 WVO851906 F917442 JC917442 SY917442 ACU917442 AMQ917442 AWM917442 BGI917442 BQE917442 CAA917442 CJW917442 CTS917442 DDO917442 DNK917442 DXG917442 EHC917442 EQY917442 FAU917442 FKQ917442 FUM917442 GEI917442 GOE917442 GYA917442 HHW917442 HRS917442 IBO917442 ILK917442 IVG917442 JFC917442 JOY917442 JYU917442 KIQ917442 KSM917442 LCI917442 LME917442 LWA917442 MFW917442 MPS917442 MZO917442 NJK917442 NTG917442 ODC917442 OMY917442 OWU917442 PGQ917442 PQM917442 QAI917442 QKE917442 QUA917442 RDW917442 RNS917442 RXO917442 SHK917442 SRG917442 TBC917442 TKY917442 TUU917442 UEQ917442 UOM917442 UYI917442 VIE917442 VSA917442 WBW917442 WLS917442 WVO917442 F982978 JC982978 SY982978 ACU982978 AMQ982978 AWM982978 BGI982978 BQE982978 CAA982978 CJW982978 CTS982978 DDO982978 DNK982978 DXG982978 EHC982978 EQY982978 FAU982978 FKQ982978 FUM982978 GEI982978 GOE982978 GYA982978 HHW982978 HRS982978 IBO982978 ILK982978 IVG982978 JFC982978 JOY982978 JYU982978 KIQ982978 KSM982978 LCI982978 LME982978 LWA982978 MFW982978 MPS982978 MZO982978 NJK982978 NTG982978 ODC982978 OMY982978 OWU982978 PGQ982978 PQM982978 QAI982978 QKE982978 QUA982978 RDW982978 RNS982978 RXO982978 SHK982978 SRG982978 TBC982978 TKY982978 TUU982978 UEQ982978 UOM982978 UYI982978 VIE982978 VSA982978 WBW982978 WLS982978 WVO982978 H65474 JE65474 TA65474 ACW65474 AMS65474 AWO65474 BGK65474 BQG65474 CAC65474 CJY65474 CTU65474 DDQ65474 DNM65474 DXI65474 EHE65474 ERA65474 FAW65474 FKS65474 FUO65474 GEK65474 GOG65474 GYC65474 HHY65474 HRU65474 IBQ65474 ILM65474 IVI65474 JFE65474 JPA65474 JYW65474 KIS65474 KSO65474 LCK65474 LMG65474 LWC65474 MFY65474 MPU65474 MZQ65474 NJM65474 NTI65474 ODE65474 ONA65474 OWW65474 PGS65474 PQO65474 QAK65474 QKG65474 QUC65474 RDY65474 RNU65474 RXQ65474 SHM65474 SRI65474 TBE65474 TLA65474 TUW65474 UES65474 UOO65474 UYK65474 VIG65474 VSC65474 WBY65474 WLU65474 WVQ65474 H131010 JE131010 TA131010 ACW131010 AMS131010 AWO131010 BGK131010 BQG131010 CAC131010 CJY131010 CTU131010 DDQ131010 DNM131010 DXI131010 EHE131010 ERA131010 FAW131010 FKS131010 FUO131010 GEK131010 GOG131010 GYC131010 HHY131010 HRU131010 IBQ131010 ILM131010 IVI131010 JFE131010 JPA131010 JYW131010 KIS131010 KSO131010 LCK131010 LMG131010 LWC131010 MFY131010 MPU131010 MZQ131010 NJM131010 NTI131010 ODE131010 ONA131010 OWW131010 PGS131010 PQO131010 QAK131010 QKG131010 QUC131010 RDY131010 RNU131010 RXQ131010 SHM131010 SRI131010 TBE131010 TLA131010 TUW131010 UES131010 UOO131010 UYK131010 VIG131010 VSC131010 WBY131010 WLU131010 WVQ131010 H196546 JE196546 TA196546 ACW196546 AMS196546 AWO196546 BGK196546 BQG196546 CAC196546 CJY196546 CTU196546 DDQ196546 DNM196546 DXI196546 EHE196546 ERA196546 FAW196546 FKS196546 FUO196546 GEK196546 GOG196546 GYC196546 HHY196546 HRU196546 IBQ196546 ILM196546 IVI196546 JFE196546 JPA196546 JYW196546 KIS196546 KSO196546 LCK196546 LMG196546 LWC196546 MFY196546 MPU196546 MZQ196546 NJM196546 NTI196546 ODE196546 ONA196546 OWW196546 PGS196546 PQO196546 QAK196546 QKG196546 QUC196546 RDY196546 RNU196546 RXQ196546 SHM196546 SRI196546 TBE196546 TLA196546 TUW196546 UES196546 UOO196546 UYK196546 VIG196546 VSC196546 WBY196546 WLU196546 WVQ196546 H262082 JE262082 TA262082 ACW262082 AMS262082 AWO262082 BGK262082 BQG262082 CAC262082 CJY262082 CTU262082 DDQ262082 DNM262082 DXI262082 EHE262082 ERA262082 FAW262082 FKS262082 FUO262082 GEK262082 GOG262082 GYC262082 HHY262082 HRU262082 IBQ262082 ILM262082 IVI262082 JFE262082 JPA262082 JYW262082 KIS262082 KSO262082 LCK262082 LMG262082 LWC262082 MFY262082 MPU262082 MZQ262082 NJM262082 NTI262082 ODE262082 ONA262082 OWW262082 PGS262082 PQO262082 QAK262082 QKG262082 QUC262082 RDY262082 RNU262082 RXQ262082 SHM262082 SRI262082 TBE262082 TLA262082 TUW262082 UES262082 UOO262082 UYK262082 VIG262082 VSC262082 WBY262082 WLU262082 WVQ262082 H327618 JE327618 TA327618 ACW327618 AMS327618 AWO327618 BGK327618 BQG327618 CAC327618 CJY327618 CTU327618 DDQ327618 DNM327618 DXI327618 EHE327618 ERA327618 FAW327618 FKS327618 FUO327618 GEK327618 GOG327618 GYC327618 HHY327618 HRU327618 IBQ327618 ILM327618 IVI327618 JFE327618 JPA327618 JYW327618 KIS327618 KSO327618 LCK327618 LMG327618 LWC327618 MFY327618 MPU327618 MZQ327618 NJM327618 NTI327618 ODE327618 ONA327618 OWW327618 PGS327618 PQO327618 QAK327618 QKG327618 QUC327618 RDY327618 RNU327618 RXQ327618 SHM327618 SRI327618 TBE327618 TLA327618 TUW327618 UES327618 UOO327618 UYK327618 VIG327618 VSC327618 WBY327618 WLU327618 WVQ327618 H393154 JE393154 TA393154 ACW393154 AMS393154 AWO393154 BGK393154 BQG393154 CAC393154 CJY393154 CTU393154 DDQ393154 DNM393154 DXI393154 EHE393154 ERA393154 FAW393154 FKS393154 FUO393154 GEK393154 GOG393154 GYC393154 HHY393154 HRU393154 IBQ393154 ILM393154 IVI393154 JFE393154 JPA393154 JYW393154 KIS393154 KSO393154 LCK393154 LMG393154 LWC393154 MFY393154 MPU393154 MZQ393154 NJM393154 NTI393154 ODE393154 ONA393154 OWW393154 PGS393154 PQO393154 QAK393154 QKG393154 QUC393154 RDY393154 RNU393154 RXQ393154 SHM393154 SRI393154 TBE393154 TLA393154 TUW393154 UES393154 UOO393154 UYK393154 VIG393154 VSC393154 WBY393154 WLU393154 WVQ393154 H458690 JE458690 TA458690 ACW458690 AMS458690 AWO458690 BGK458690 BQG458690 CAC458690 CJY458690 CTU458690 DDQ458690 DNM458690 DXI458690 EHE458690 ERA458690 FAW458690 FKS458690 FUO458690 GEK458690 GOG458690 GYC458690 HHY458690 HRU458690 IBQ458690 ILM458690 IVI458690 JFE458690 JPA458690 JYW458690 KIS458690 KSO458690 LCK458690 LMG458690 LWC458690 MFY458690 MPU458690 MZQ458690 NJM458690 NTI458690 ODE458690 ONA458690 OWW458690 PGS458690 PQO458690 QAK458690 QKG458690 QUC458690 RDY458690 RNU458690 RXQ458690 SHM458690 SRI458690 TBE458690 TLA458690 TUW458690 UES458690 UOO458690 UYK458690 VIG458690 VSC458690 WBY458690 WLU458690 WVQ458690 H524226 JE524226 TA524226 ACW524226 AMS524226 AWO524226 BGK524226 BQG524226 CAC524226 CJY524226 CTU524226 DDQ524226 DNM524226 DXI524226 EHE524226 ERA524226 FAW524226 FKS524226 FUO524226 GEK524226 GOG524226 GYC524226 HHY524226 HRU524226 IBQ524226 ILM524226 IVI524226 JFE524226 JPA524226 JYW524226 KIS524226 KSO524226 LCK524226 LMG524226 LWC524226 MFY524226 MPU524226 MZQ524226 NJM524226 NTI524226 ODE524226 ONA524226 OWW524226 PGS524226 PQO524226 QAK524226 QKG524226 QUC524226 RDY524226 RNU524226 RXQ524226 SHM524226 SRI524226 TBE524226 TLA524226 TUW524226 UES524226 UOO524226 UYK524226 VIG524226 VSC524226 WBY524226 WLU524226 WVQ524226 H589762 JE589762 TA589762 ACW589762 AMS589762 AWO589762 BGK589762 BQG589762 CAC589762 CJY589762 CTU589762 DDQ589762 DNM589762 DXI589762 EHE589762 ERA589762 FAW589762 FKS589762 FUO589762 GEK589762 GOG589762 GYC589762 HHY589762 HRU589762 IBQ589762 ILM589762 IVI589762 JFE589762 JPA589762 JYW589762 KIS589762 KSO589762 LCK589762 LMG589762 LWC589762 MFY589762 MPU589762 MZQ589762 NJM589762 NTI589762 ODE589762 ONA589762 OWW589762 PGS589762 PQO589762 QAK589762 QKG589762 QUC589762 RDY589762 RNU589762 RXQ589762 SHM589762 SRI589762 TBE589762 TLA589762 TUW589762 UES589762 UOO589762 UYK589762 VIG589762 VSC589762 WBY589762 WLU589762 WVQ589762 H655298 JE655298 TA655298 ACW655298 AMS655298 AWO655298 BGK655298 BQG655298 CAC655298 CJY655298 CTU655298 DDQ655298 DNM655298 DXI655298 EHE655298 ERA655298 FAW655298 FKS655298 FUO655298 GEK655298 GOG655298 GYC655298 HHY655298 HRU655298 IBQ655298 ILM655298 IVI655298 JFE655298 JPA655298 JYW655298 KIS655298 KSO655298 LCK655298 LMG655298 LWC655298 MFY655298 MPU655298 MZQ655298 NJM655298 NTI655298 ODE655298 ONA655298 OWW655298 PGS655298 PQO655298 QAK655298 QKG655298 QUC655298 RDY655298 RNU655298 RXQ655298 SHM655298 SRI655298 TBE655298 TLA655298 TUW655298 UES655298 UOO655298 UYK655298 VIG655298 VSC655298 WBY655298 WLU655298 WVQ655298 H720834 JE720834 TA720834 ACW720834 AMS720834 AWO720834 BGK720834 BQG720834 CAC720834 CJY720834 CTU720834 DDQ720834 DNM720834 DXI720834 EHE720834 ERA720834 FAW720834 FKS720834 FUO720834 GEK720834 GOG720834 GYC720834 HHY720834 HRU720834 IBQ720834 ILM720834 IVI720834 JFE720834 JPA720834 JYW720834 KIS720834 KSO720834 LCK720834 LMG720834 LWC720834 MFY720834 MPU720834 MZQ720834 NJM720834 NTI720834 ODE720834 ONA720834 OWW720834 PGS720834 PQO720834 QAK720834 QKG720834 QUC720834 RDY720834 RNU720834 RXQ720834 SHM720834 SRI720834 TBE720834 TLA720834 TUW720834 UES720834 UOO720834 UYK720834 VIG720834 VSC720834 WBY720834 WLU720834 WVQ720834 H786370 JE786370 TA786370 ACW786370 AMS786370 AWO786370 BGK786370 BQG786370 CAC786370 CJY786370 CTU786370 DDQ786370 DNM786370 DXI786370 EHE786370 ERA786370 FAW786370 FKS786370 FUO786370 GEK786370 GOG786370 GYC786370 HHY786370 HRU786370 IBQ786370 ILM786370 IVI786370 JFE786370 JPA786370 JYW786370 KIS786370 KSO786370 LCK786370 LMG786370 LWC786370 MFY786370 MPU786370 MZQ786370 NJM786370 NTI786370 ODE786370 ONA786370 OWW786370 PGS786370 PQO786370 QAK786370 QKG786370 QUC786370 RDY786370 RNU786370 RXQ786370 SHM786370 SRI786370 TBE786370 TLA786370 TUW786370 UES786370 UOO786370 UYK786370 VIG786370 VSC786370 WBY786370 WLU786370 WVQ786370 H851906 JE851906 TA851906 ACW851906 AMS851906 AWO851906 BGK851906 BQG851906 CAC851906 CJY851906 CTU851906 DDQ851906 DNM851906 DXI851906 EHE851906 ERA851906 FAW851906 FKS851906 FUO851906 GEK851906 GOG851906 GYC851906 HHY851906 HRU851906 IBQ851906 ILM851906 IVI851906 JFE851906 JPA851906 JYW851906 KIS851906 KSO851906 LCK851906 LMG851906 LWC851906 MFY851906 MPU851906 MZQ851906 NJM851906 NTI851906 ODE851906 ONA851906 OWW851906 PGS851906 PQO851906 QAK851906 QKG851906 QUC851906 RDY851906 RNU851906 RXQ851906 SHM851906 SRI851906 TBE851906 TLA851906 TUW851906 UES851906 UOO851906 UYK851906 VIG851906 VSC851906 WBY851906 WLU851906 WVQ851906 H917442 JE917442 TA917442 ACW917442 AMS917442 AWO917442 BGK917442 BQG917442 CAC917442 CJY917442 CTU917442 DDQ917442 DNM917442 DXI917442 EHE917442 ERA917442 FAW917442 FKS917442 FUO917442 GEK917442 GOG917442 GYC917442 HHY917442 HRU917442 IBQ917442 ILM917442 IVI917442 JFE917442 JPA917442 JYW917442 KIS917442 KSO917442 LCK917442 LMG917442 LWC917442 MFY917442 MPU917442 MZQ917442 NJM917442 NTI917442 ODE917442 ONA917442 OWW917442 PGS917442 PQO917442 QAK917442 QKG917442 QUC917442 RDY917442 RNU917442 RXQ917442 SHM917442 SRI917442 TBE917442 TLA917442 TUW917442 UES917442 UOO917442 UYK917442 VIG917442 VSC917442 WBY917442 WLU917442 WVQ917442 H982978 JE982978 TA982978 ACW982978 AMS982978 AWO982978 BGK982978 BQG982978 CAC982978 CJY982978 CTU982978 DDQ982978 DNM982978 DXI982978 EHE982978 ERA982978 FAW982978 FKS982978 FUO982978 GEK982978 GOG982978 GYC982978 HHY982978 HRU982978 IBQ982978 ILM982978 IVI982978 JFE982978 JPA982978 JYW982978 KIS982978 KSO982978 LCK982978 LMG982978 LWC982978 MFY982978 MPU982978 MZQ982978 NJM982978 NTI982978 ODE982978 ONA982978 OWW982978 PGS982978 PQO982978 QAK982978 QKG982978 QUC982978 RDY982978 RNU982978 RXQ982978 SHM982978 SRI982978 TBE982978 TLA982978 TUW982978 UES982978 UOO982978 UYK982978 VIG982978 VSC982978 WBY982978 WLU982978 WVQ982978 AC65474 JL65474 TH65474 ADD65474 AMZ65474 AWV65474 BGR65474 BQN65474 CAJ65474 CKF65474 CUB65474 DDX65474 DNT65474 DXP65474 EHL65474 ERH65474 FBD65474 FKZ65474 FUV65474 GER65474 GON65474 GYJ65474 HIF65474 HSB65474 IBX65474 ILT65474 IVP65474 JFL65474 JPH65474 JZD65474 KIZ65474 KSV65474 LCR65474 LMN65474 LWJ65474 MGF65474 MQB65474 MZX65474 NJT65474 NTP65474 ODL65474 ONH65474 OXD65474 PGZ65474 PQV65474 QAR65474 QKN65474 QUJ65474 REF65474 ROB65474 RXX65474 SHT65474 SRP65474 TBL65474 TLH65474 TVD65474 UEZ65474 UOV65474 UYR65474 VIN65474 VSJ65474 WCF65474 WMB65474 WVX65474 AC131010 JL131010 TH131010 ADD131010 AMZ131010 AWV131010 BGR131010 BQN131010 CAJ131010 CKF131010 CUB131010 DDX131010 DNT131010 DXP131010 EHL131010 ERH131010 FBD131010 FKZ131010 FUV131010 GER131010 GON131010 GYJ131010 HIF131010 HSB131010 IBX131010 ILT131010 IVP131010 JFL131010 JPH131010 JZD131010 KIZ131010 KSV131010 LCR131010 LMN131010 LWJ131010 MGF131010 MQB131010 MZX131010 NJT131010 NTP131010 ODL131010 ONH131010 OXD131010 PGZ131010 PQV131010 QAR131010 QKN131010 QUJ131010 REF131010 ROB131010 RXX131010 SHT131010 SRP131010 TBL131010 TLH131010 TVD131010 UEZ131010 UOV131010 UYR131010 VIN131010 VSJ131010 WCF131010 WMB131010 WVX131010 AC196546 JL196546 TH196546 ADD196546 AMZ196546 AWV196546 BGR196546 BQN196546 CAJ196546 CKF196546 CUB196546 DDX196546 DNT196546 DXP196546 EHL196546 ERH196546 FBD196546 FKZ196546 FUV196546 GER196546 GON196546 GYJ196546 HIF196546 HSB196546 IBX196546 ILT196546 IVP196546 JFL196546 JPH196546 JZD196546 KIZ196546 KSV196546 LCR196546 LMN196546 LWJ196546 MGF196546 MQB196546 MZX196546 NJT196546 NTP196546 ODL196546 ONH196546 OXD196546 PGZ196546 PQV196546 QAR196546 QKN196546 QUJ196546 REF196546 ROB196546 RXX196546 SHT196546 SRP196546 TBL196546 TLH196546 TVD196546 UEZ196546 UOV196546 UYR196546 VIN196546 VSJ196546 WCF196546 WMB196546 WVX196546 AC262082 JL262082 TH262082 ADD262082 AMZ262082 AWV262082 BGR262082 BQN262082 CAJ262082 CKF262082 CUB262082 DDX262082 DNT262082 DXP262082 EHL262082 ERH262082 FBD262082 FKZ262082 FUV262082 GER262082 GON262082 GYJ262082 HIF262082 HSB262082 IBX262082 ILT262082 IVP262082 JFL262082 JPH262082 JZD262082 KIZ262082 KSV262082 LCR262082 LMN262082 LWJ262082 MGF262082 MQB262082 MZX262082 NJT262082 NTP262082 ODL262082 ONH262082 OXD262082 PGZ262082 PQV262082 QAR262082 QKN262082 QUJ262082 REF262082 ROB262082 RXX262082 SHT262082 SRP262082 TBL262082 TLH262082 TVD262082 UEZ262082 UOV262082 UYR262082 VIN262082 VSJ262082 WCF262082 WMB262082 WVX262082 AC327618 JL327618 TH327618 ADD327618 AMZ327618 AWV327618 BGR327618 BQN327618 CAJ327618 CKF327618 CUB327618 DDX327618 DNT327618 DXP327618 EHL327618 ERH327618 FBD327618 FKZ327618 FUV327618 GER327618 GON327618 GYJ327618 HIF327618 HSB327618 IBX327618 ILT327618 IVP327618 JFL327618 JPH327618 JZD327618 KIZ327618 KSV327618 LCR327618 LMN327618 LWJ327618 MGF327618 MQB327618 MZX327618 NJT327618 NTP327618 ODL327618 ONH327618 OXD327618 PGZ327618 PQV327618 QAR327618 QKN327618 QUJ327618 REF327618 ROB327618 RXX327618 SHT327618 SRP327618 TBL327618 TLH327618 TVD327618 UEZ327618 UOV327618 UYR327618 VIN327618 VSJ327618 WCF327618 WMB327618 WVX327618 AC393154 JL393154 TH393154 ADD393154 AMZ393154 AWV393154 BGR393154 BQN393154 CAJ393154 CKF393154 CUB393154 DDX393154 DNT393154 DXP393154 EHL393154 ERH393154 FBD393154 FKZ393154 FUV393154 GER393154 GON393154 GYJ393154 HIF393154 HSB393154 IBX393154 ILT393154 IVP393154 JFL393154 JPH393154 JZD393154 KIZ393154 KSV393154 LCR393154 LMN393154 LWJ393154 MGF393154 MQB393154 MZX393154 NJT393154 NTP393154 ODL393154 ONH393154 OXD393154 PGZ393154 PQV393154 QAR393154 QKN393154 QUJ393154 REF393154 ROB393154 RXX393154 SHT393154 SRP393154 TBL393154 TLH393154 TVD393154 UEZ393154 UOV393154 UYR393154 VIN393154 VSJ393154 WCF393154 WMB393154 WVX393154 AC458690 JL458690 TH458690 ADD458690 AMZ458690 AWV458690 BGR458690 BQN458690 CAJ458690 CKF458690 CUB458690 DDX458690 DNT458690 DXP458690 EHL458690 ERH458690 FBD458690 FKZ458690 FUV458690 GER458690 GON458690 GYJ458690 HIF458690 HSB458690 IBX458690 ILT458690 IVP458690 JFL458690 JPH458690 JZD458690 KIZ458690 KSV458690 LCR458690 LMN458690 LWJ458690 MGF458690 MQB458690 MZX458690 NJT458690 NTP458690 ODL458690 ONH458690 OXD458690 PGZ458690 PQV458690 QAR458690 QKN458690 QUJ458690 REF458690 ROB458690 RXX458690 SHT458690 SRP458690 TBL458690 TLH458690 TVD458690 UEZ458690 UOV458690 UYR458690 VIN458690 VSJ458690 WCF458690 WMB458690 WVX458690 AC524226 JL524226 TH524226 ADD524226 AMZ524226 AWV524226 BGR524226 BQN524226 CAJ524226 CKF524226 CUB524226 DDX524226 DNT524226 DXP524226 EHL524226 ERH524226 FBD524226 FKZ524226 FUV524226 GER524226 GON524226 GYJ524226 HIF524226 HSB524226 IBX524226 ILT524226 IVP524226 JFL524226 JPH524226 JZD524226 KIZ524226 KSV524226 LCR524226 LMN524226 LWJ524226 MGF524226 MQB524226 MZX524226 NJT524226 NTP524226 ODL524226 ONH524226 OXD524226 PGZ524226 PQV524226 QAR524226 QKN524226 QUJ524226 REF524226 ROB524226 RXX524226 SHT524226 SRP524226 TBL524226 TLH524226 TVD524226 UEZ524226 UOV524226 UYR524226 VIN524226 VSJ524226 WCF524226 WMB524226 WVX524226 AC589762 JL589762 TH589762 ADD589762 AMZ589762 AWV589762 BGR589762 BQN589762 CAJ589762 CKF589762 CUB589762 DDX589762 DNT589762 DXP589762 EHL589762 ERH589762 FBD589762 FKZ589762 FUV589762 GER589762 GON589762 GYJ589762 HIF589762 HSB589762 IBX589762 ILT589762 IVP589762 JFL589762 JPH589762 JZD589762 KIZ589762 KSV589762 LCR589762 LMN589762 LWJ589762 MGF589762 MQB589762 MZX589762 NJT589762 NTP589762 ODL589762 ONH589762 OXD589762 PGZ589762 PQV589762 QAR589762 QKN589762 QUJ589762 REF589762 ROB589762 RXX589762 SHT589762 SRP589762 TBL589762 TLH589762 TVD589762 UEZ589762 UOV589762 UYR589762 VIN589762 VSJ589762 WCF589762 WMB589762 WVX589762 AC655298 JL655298 TH655298 ADD655298 AMZ655298 AWV655298 BGR655298 BQN655298 CAJ655298 CKF655298 CUB655298 DDX655298 DNT655298 DXP655298 EHL655298 ERH655298 FBD655298 FKZ655298 FUV655298 GER655298 GON655298 GYJ655298 HIF655298 HSB655298 IBX655298 ILT655298 IVP655298 JFL655298 JPH655298 JZD655298 KIZ655298 KSV655298 LCR655298 LMN655298 LWJ655298 MGF655298 MQB655298 MZX655298 NJT655298 NTP655298 ODL655298 ONH655298 OXD655298 PGZ655298 PQV655298 QAR655298 QKN655298 QUJ655298 REF655298 ROB655298 RXX655298 SHT655298 SRP655298 TBL655298 TLH655298 TVD655298 UEZ655298 UOV655298 UYR655298 VIN655298 VSJ655298 WCF655298 WMB655298 WVX655298 AC720834 JL720834 TH720834 ADD720834 AMZ720834 AWV720834 BGR720834 BQN720834 CAJ720834 CKF720834 CUB720834 DDX720834 DNT720834 DXP720834 EHL720834 ERH720834 FBD720834 FKZ720834 FUV720834 GER720834 GON720834 GYJ720834 HIF720834 HSB720834 IBX720834 ILT720834 IVP720834 JFL720834 JPH720834 JZD720834 KIZ720834 KSV720834 LCR720834 LMN720834 LWJ720834 MGF720834 MQB720834 MZX720834 NJT720834 NTP720834 ODL720834 ONH720834 OXD720834 PGZ720834 PQV720834 QAR720834 QKN720834 QUJ720834 REF720834 ROB720834 RXX720834 SHT720834 SRP720834 TBL720834 TLH720834 TVD720834 UEZ720834 UOV720834 UYR720834 VIN720834 VSJ720834 WCF720834 WMB720834 WVX720834 AC786370 JL786370 TH786370 ADD786370 AMZ786370 AWV786370 BGR786370 BQN786370 CAJ786370 CKF786370 CUB786370 DDX786370 DNT786370 DXP786370 EHL786370 ERH786370 FBD786370 FKZ786370 FUV786370 GER786370 GON786370 GYJ786370 HIF786370 HSB786370 IBX786370 ILT786370 IVP786370 JFL786370 JPH786370 JZD786370 KIZ786370 KSV786370 LCR786370 LMN786370 LWJ786370 MGF786370 MQB786370 MZX786370 NJT786370 NTP786370 ODL786370 ONH786370 OXD786370 PGZ786370 PQV786370 QAR786370 QKN786370 QUJ786370 REF786370 ROB786370 RXX786370 SHT786370 SRP786370 TBL786370 TLH786370 TVD786370 UEZ786370 UOV786370 UYR786370 VIN786370 VSJ786370 WCF786370 WMB786370 WVX786370 AC851906 JL851906 TH851906 ADD851906 AMZ851906 AWV851906 BGR851906 BQN851906 CAJ851906 CKF851906 CUB851906 DDX851906 DNT851906 DXP851906 EHL851906 ERH851906 FBD851906 FKZ851906 FUV851906 GER851906 GON851906 GYJ851906 HIF851906 HSB851906 IBX851906 ILT851906 IVP851906 JFL851906 JPH851906 JZD851906 KIZ851906 KSV851906 LCR851906 LMN851906 LWJ851906 MGF851906 MQB851906 MZX851906 NJT851906 NTP851906 ODL851906 ONH851906 OXD851906 PGZ851906 PQV851906 QAR851906 QKN851906 QUJ851906 REF851906 ROB851906 RXX851906 SHT851906 SRP851906 TBL851906 TLH851906 TVD851906 UEZ851906 UOV851906 UYR851906 VIN851906 VSJ851906 WCF851906 WMB851906 WVX851906 AC917442 JL917442 TH917442 ADD917442 AMZ917442 AWV917442 BGR917442 BQN917442 CAJ917442 CKF917442 CUB917442 DDX917442 DNT917442 DXP917442 EHL917442 ERH917442 FBD917442 FKZ917442 FUV917442 GER917442 GON917442 GYJ917442 HIF917442 HSB917442 IBX917442 ILT917442 IVP917442 JFL917442 JPH917442 JZD917442 KIZ917442 KSV917442 LCR917442 LMN917442 LWJ917442 MGF917442 MQB917442 MZX917442 NJT917442 NTP917442 ODL917442 ONH917442 OXD917442 PGZ917442 PQV917442 QAR917442 QKN917442 QUJ917442 REF917442 ROB917442 RXX917442 SHT917442 SRP917442 TBL917442 TLH917442 TVD917442 UEZ917442 UOV917442 UYR917442 VIN917442 VSJ917442 WCF917442 WMB917442 WVX917442 AC982978 JL982978 TH982978 ADD982978 AMZ982978 AWV982978 BGR982978 BQN982978 CAJ982978 CKF982978 CUB982978 DDX982978 DNT982978 DXP982978 EHL982978 ERH982978 FBD982978 FKZ982978 FUV982978 GER982978 GON982978 GYJ982978 HIF982978 HSB982978 IBX982978 ILT982978 IVP982978 JFL982978 JPH982978 JZD982978 KIZ982978 KSV982978 LCR982978 LMN982978 LWJ982978 MGF982978 MQB982978 MZX982978 NJT982978 NTP982978 ODL982978 ONH982978 OXD982978 PGZ982978 PQV982978 QAR982978 QKN982978 QUJ982978 REF982978 ROB982978 RXX982978 SHT982978 SRP982978 TBL982978 TLH982978 TVD982978 UEZ982978 UOV982978 UYR982978 VIN982978 VSJ982978 WCF982978 WMB982978 WVX982978 AE65474 JN65474 TJ65474 ADF65474 ANB65474 AWX65474 BGT65474 BQP65474 CAL65474 CKH65474 CUD65474 DDZ65474 DNV65474 DXR65474 EHN65474 ERJ65474 FBF65474 FLB65474 FUX65474 GET65474 GOP65474 GYL65474 HIH65474 HSD65474 IBZ65474 ILV65474 IVR65474 JFN65474 JPJ65474 JZF65474 KJB65474 KSX65474 LCT65474 LMP65474 LWL65474 MGH65474 MQD65474 MZZ65474 NJV65474 NTR65474 ODN65474 ONJ65474 OXF65474 PHB65474 PQX65474 QAT65474 QKP65474 QUL65474 REH65474 ROD65474 RXZ65474 SHV65474 SRR65474 TBN65474 TLJ65474 TVF65474 UFB65474 UOX65474 UYT65474 VIP65474 VSL65474 WCH65474 WMD65474 WVZ65474 AE131010 JN131010 TJ131010 ADF131010 ANB131010 AWX131010 BGT131010 BQP131010 CAL131010 CKH131010 CUD131010 DDZ131010 DNV131010 DXR131010 EHN131010 ERJ131010 FBF131010 FLB131010 FUX131010 GET131010 GOP131010 GYL131010 HIH131010 HSD131010 IBZ131010 ILV131010 IVR131010 JFN131010 JPJ131010 JZF131010 KJB131010 KSX131010 LCT131010 LMP131010 LWL131010 MGH131010 MQD131010 MZZ131010 NJV131010 NTR131010 ODN131010 ONJ131010 OXF131010 PHB131010 PQX131010 QAT131010 QKP131010 QUL131010 REH131010 ROD131010 RXZ131010 SHV131010 SRR131010 TBN131010 TLJ131010 TVF131010 UFB131010 UOX131010 UYT131010 VIP131010 VSL131010 WCH131010 WMD131010 WVZ131010 AE196546 JN196546 TJ196546 ADF196546 ANB196546 AWX196546 BGT196546 BQP196546 CAL196546 CKH196546 CUD196546 DDZ196546 DNV196546 DXR196546 EHN196546 ERJ196546 FBF196546 FLB196546 FUX196546 GET196546 GOP196546 GYL196546 HIH196546 HSD196546 IBZ196546 ILV196546 IVR196546 JFN196546 JPJ196546 JZF196546 KJB196546 KSX196546 LCT196546 LMP196546 LWL196546 MGH196546 MQD196546 MZZ196546 NJV196546 NTR196546 ODN196546 ONJ196546 OXF196546 PHB196546 PQX196546 QAT196546 QKP196546 QUL196546 REH196546 ROD196546 RXZ196546 SHV196546 SRR196546 TBN196546 TLJ196546 TVF196546 UFB196546 UOX196546 UYT196546 VIP196546 VSL196546 WCH196546 WMD196546 WVZ196546 AE262082 JN262082 TJ262082 ADF262082 ANB262082 AWX262082 BGT262082 BQP262082 CAL262082 CKH262082 CUD262082 DDZ262082 DNV262082 DXR262082 EHN262082 ERJ262082 FBF262082 FLB262082 FUX262082 GET262082 GOP262082 GYL262082 HIH262082 HSD262082 IBZ262082 ILV262082 IVR262082 JFN262082 JPJ262082 JZF262082 KJB262082 KSX262082 LCT262082 LMP262082 LWL262082 MGH262082 MQD262082 MZZ262082 NJV262082 NTR262082 ODN262082 ONJ262082 OXF262082 PHB262082 PQX262082 QAT262082 QKP262082 QUL262082 REH262082 ROD262082 RXZ262082 SHV262082 SRR262082 TBN262082 TLJ262082 TVF262082 UFB262082 UOX262082 UYT262082 VIP262082 VSL262082 WCH262082 WMD262082 WVZ262082 AE327618 JN327618 TJ327618 ADF327618 ANB327618 AWX327618 BGT327618 BQP327618 CAL327618 CKH327618 CUD327618 DDZ327618 DNV327618 DXR327618 EHN327618 ERJ327618 FBF327618 FLB327618 FUX327618 GET327618 GOP327618 GYL327618 HIH327618 HSD327618 IBZ327618 ILV327618 IVR327618 JFN327618 JPJ327618 JZF327618 KJB327618 KSX327618 LCT327618 LMP327618 LWL327618 MGH327618 MQD327618 MZZ327618 NJV327618 NTR327618 ODN327618 ONJ327618 OXF327618 PHB327618 PQX327618 QAT327618 QKP327618 QUL327618 REH327618 ROD327618 RXZ327618 SHV327618 SRR327618 TBN327618 TLJ327618 TVF327618 UFB327618 UOX327618 UYT327618 VIP327618 VSL327618 WCH327618 WMD327618 WVZ327618 AE393154 JN393154 TJ393154 ADF393154 ANB393154 AWX393154 BGT393154 BQP393154 CAL393154 CKH393154 CUD393154 DDZ393154 DNV393154 DXR393154 EHN393154 ERJ393154 FBF393154 FLB393154 FUX393154 GET393154 GOP393154 GYL393154 HIH393154 HSD393154 IBZ393154 ILV393154 IVR393154 JFN393154 JPJ393154 JZF393154 KJB393154 KSX393154 LCT393154 LMP393154 LWL393154 MGH393154 MQD393154 MZZ393154 NJV393154 NTR393154 ODN393154 ONJ393154 OXF393154 PHB393154 PQX393154 QAT393154 QKP393154 QUL393154 REH393154 ROD393154 RXZ393154 SHV393154 SRR393154 TBN393154 TLJ393154 TVF393154 UFB393154 UOX393154 UYT393154 VIP393154 VSL393154 WCH393154 WMD393154 WVZ393154 AE458690 JN458690 TJ458690 ADF458690 ANB458690 AWX458690 BGT458690 BQP458690 CAL458690 CKH458690 CUD458690 DDZ458690 DNV458690 DXR458690 EHN458690 ERJ458690 FBF458690 FLB458690 FUX458690 GET458690 GOP458690 GYL458690 HIH458690 HSD458690 IBZ458690 ILV458690 IVR458690 JFN458690 JPJ458690 JZF458690 KJB458690 KSX458690 LCT458690 LMP458690 LWL458690 MGH458690 MQD458690 MZZ458690 NJV458690 NTR458690 ODN458690 ONJ458690 OXF458690 PHB458690 PQX458690 QAT458690 QKP458690 QUL458690 REH458690 ROD458690 RXZ458690 SHV458690 SRR458690 TBN458690 TLJ458690 TVF458690 UFB458690 UOX458690 UYT458690 VIP458690 VSL458690 WCH458690 WMD458690 WVZ458690 AE524226 JN524226 TJ524226 ADF524226 ANB524226 AWX524226 BGT524226 BQP524226 CAL524226 CKH524226 CUD524226 DDZ524226 DNV524226 DXR524226 EHN524226 ERJ524226 FBF524226 FLB524226 FUX524226 GET524226 GOP524226 GYL524226 HIH524226 HSD524226 IBZ524226 ILV524226 IVR524226 JFN524226 JPJ524226 JZF524226 KJB524226 KSX524226 LCT524226 LMP524226 LWL524226 MGH524226 MQD524226 MZZ524226 NJV524226 NTR524226 ODN524226 ONJ524226 OXF524226 PHB524226 PQX524226 QAT524226 QKP524226 QUL524226 REH524226 ROD524226 RXZ524226 SHV524226 SRR524226 TBN524226 TLJ524226 TVF524226 UFB524226 UOX524226 UYT524226 VIP524226 VSL524226 WCH524226 WMD524226 WVZ524226 AE589762 JN589762 TJ589762 ADF589762 ANB589762 AWX589762 BGT589762 BQP589762 CAL589762 CKH589762 CUD589762 DDZ589762 DNV589762 DXR589762 EHN589762 ERJ589762 FBF589762 FLB589762 FUX589762 GET589762 GOP589762 GYL589762 HIH589762 HSD589762 IBZ589762 ILV589762 IVR589762 JFN589762 JPJ589762 JZF589762 KJB589762 KSX589762 LCT589762 LMP589762 LWL589762 MGH589762 MQD589762 MZZ589762 NJV589762 NTR589762 ODN589762 ONJ589762 OXF589762 PHB589762 PQX589762 QAT589762 QKP589762 QUL589762 REH589762 ROD589762 RXZ589762 SHV589762 SRR589762 TBN589762 TLJ589762 TVF589762 UFB589762 UOX589762 UYT589762 VIP589762 VSL589762 WCH589762 WMD589762 WVZ589762 AE655298 JN655298 TJ655298 ADF655298 ANB655298 AWX655298 BGT655298 BQP655298 CAL655298 CKH655298 CUD655298 DDZ655298 DNV655298 DXR655298 EHN655298 ERJ655298 FBF655298 FLB655298 FUX655298 GET655298 GOP655298 GYL655298 HIH655298 HSD655298 IBZ655298 ILV655298 IVR655298 JFN655298 JPJ655298 JZF655298 KJB655298 KSX655298 LCT655298 LMP655298 LWL655298 MGH655298 MQD655298 MZZ655298 NJV655298 NTR655298 ODN655298 ONJ655298 OXF655298 PHB655298 PQX655298 QAT655298 QKP655298 QUL655298 REH655298 ROD655298 RXZ655298 SHV655298 SRR655298 TBN655298 TLJ655298 TVF655298 UFB655298 UOX655298 UYT655298 VIP655298 VSL655298 WCH655298 WMD655298 WVZ655298 AE720834 JN720834 TJ720834 ADF720834 ANB720834 AWX720834 BGT720834 BQP720834 CAL720834 CKH720834 CUD720834 DDZ720834 DNV720834 DXR720834 EHN720834 ERJ720834 FBF720834 FLB720834 FUX720834 GET720834 GOP720834 GYL720834 HIH720834 HSD720834 IBZ720834 ILV720834 IVR720834 JFN720834 JPJ720834 JZF720834 KJB720834 KSX720834 LCT720834 LMP720834 LWL720834 MGH720834 MQD720834 MZZ720834 NJV720834 NTR720834 ODN720834 ONJ720834 OXF720834 PHB720834 PQX720834 QAT720834 QKP720834 QUL720834 REH720834 ROD720834 RXZ720834 SHV720834 SRR720834 TBN720834 TLJ720834 TVF720834 UFB720834 UOX720834 UYT720834 VIP720834 VSL720834 WCH720834 WMD720834 WVZ720834 AE786370 JN786370 TJ786370 ADF786370 ANB786370 AWX786370 BGT786370 BQP786370 CAL786370 CKH786370 CUD786370 DDZ786370 DNV786370 DXR786370 EHN786370 ERJ786370 FBF786370 FLB786370 FUX786370 GET786370 GOP786370 GYL786370 HIH786370 HSD786370 IBZ786370 ILV786370 IVR786370 JFN786370 JPJ786370 JZF786370 KJB786370 KSX786370 LCT786370 LMP786370 LWL786370 MGH786370 MQD786370 MZZ786370 NJV786370 NTR786370 ODN786370 ONJ786370 OXF786370 PHB786370 PQX786370 QAT786370 QKP786370 QUL786370 REH786370 ROD786370 RXZ786370 SHV786370 SRR786370 TBN786370 TLJ786370 TVF786370 UFB786370 UOX786370 UYT786370 VIP786370 VSL786370 WCH786370 WMD786370 WVZ786370 AE851906 JN851906 TJ851906 ADF851906 ANB851906 AWX851906 BGT851906 BQP851906 CAL851906 CKH851906 CUD851906 DDZ851906 DNV851906 DXR851906 EHN851906 ERJ851906 FBF851906 FLB851906 FUX851906 GET851906 GOP851906 GYL851906 HIH851906 HSD851906 IBZ851906 ILV851906 IVR851906 JFN851906 JPJ851906 JZF851906 KJB851906 KSX851906 LCT851906 LMP851906 LWL851906 MGH851906 MQD851906 MZZ851906 NJV851906 NTR851906 ODN851906 ONJ851906 OXF851906 PHB851906 PQX851906 QAT851906 QKP851906 QUL851906 REH851906 ROD851906 RXZ851906 SHV851906 SRR851906 TBN851906 TLJ851906 TVF851906 UFB851906 UOX851906 UYT851906 VIP851906 VSL851906 WCH851906 WMD851906 WVZ851906 AE917442 JN917442 TJ917442 ADF917442 ANB917442 AWX917442 BGT917442 BQP917442 CAL917442 CKH917442 CUD917442 DDZ917442 DNV917442 DXR917442 EHN917442 ERJ917442 FBF917442 FLB917442 FUX917442 GET917442 GOP917442 GYL917442 HIH917442 HSD917442 IBZ917442 ILV917442 IVR917442 JFN917442 JPJ917442 JZF917442 KJB917442 KSX917442 LCT917442 LMP917442 LWL917442 MGH917442 MQD917442 MZZ917442 NJV917442 NTR917442 ODN917442 ONJ917442 OXF917442 PHB917442 PQX917442 QAT917442 QKP917442 QUL917442 REH917442 ROD917442 RXZ917442 SHV917442 SRR917442 TBN917442 TLJ917442 TVF917442 UFB917442 UOX917442 UYT917442 VIP917442 VSL917442 WCH917442 WMD917442 WVZ917442 AE982978 JN982978 TJ982978 ADF982978 ANB982978 AWX982978 BGT982978 BQP982978 CAL982978 CKH982978 CUD982978 DDZ982978 DNV982978 DXR982978 EHN982978 ERJ982978 FBF982978 FLB982978 FUX982978 GET982978 GOP982978 GYL982978 HIH982978 HSD982978 IBZ982978 ILV982978 IVR982978 JFN982978 JPJ982978 JZF982978 KJB982978 KSX982978 LCT982978 LMP982978 LWL982978 MGH982978 MQD982978 MZZ982978 NJV982978 NTR982978 ODN982978 ONJ982978 OXF982978 PHB982978 PQX982978 QAT982978 QKP982978 QUL982978 REH982978 ROD982978 RXZ982978 SHV982978 SRR982978 TBN982978 TLJ982978 TVF982978 UFB982978 UOX982978 UYT982978 VIP982978 VSL982978 WCH982978 WMD982978 WVZ982978 F65478 JC65478 SY65478 ACU65478 AMQ65478 AWM65478 BGI65478 BQE65478 CAA65478 CJW65478 CTS65478 DDO65478 DNK65478 DXG65478 EHC65478 EQY65478 FAU65478 FKQ65478 FUM65478 GEI65478 GOE65478 GYA65478 HHW65478 HRS65478 IBO65478 ILK65478 IVG65478 JFC65478 JOY65478 JYU65478 KIQ65478 KSM65478 LCI65478 LME65478 LWA65478 MFW65478 MPS65478 MZO65478 NJK65478 NTG65478 ODC65478 OMY65478 OWU65478 PGQ65478 PQM65478 QAI65478 QKE65478 QUA65478 RDW65478 RNS65478 RXO65478 SHK65478 SRG65478 TBC65478 TKY65478 TUU65478 UEQ65478 UOM65478 UYI65478 VIE65478 VSA65478 WBW65478 WLS65478 WVO65478 F131014 JC131014 SY131014 ACU131014 AMQ131014 AWM131014 BGI131014 BQE131014 CAA131014 CJW131014 CTS131014 DDO131014 DNK131014 DXG131014 EHC131014 EQY131014 FAU131014 FKQ131014 FUM131014 GEI131014 GOE131014 GYA131014 HHW131014 HRS131014 IBO131014 ILK131014 IVG131014 JFC131014 JOY131014 JYU131014 KIQ131014 KSM131014 LCI131014 LME131014 LWA131014 MFW131014 MPS131014 MZO131014 NJK131014 NTG131014 ODC131014 OMY131014 OWU131014 PGQ131014 PQM131014 QAI131014 QKE131014 QUA131014 RDW131014 RNS131014 RXO131014 SHK131014 SRG131014 TBC131014 TKY131014 TUU131014 UEQ131014 UOM131014 UYI131014 VIE131014 VSA131014 WBW131014 WLS131014 WVO131014 F196550 JC196550 SY196550 ACU196550 AMQ196550 AWM196550 BGI196550 BQE196550 CAA196550 CJW196550 CTS196550 DDO196550 DNK196550 DXG196550 EHC196550 EQY196550 FAU196550 FKQ196550 FUM196550 GEI196550 GOE196550 GYA196550 HHW196550 HRS196550 IBO196550 ILK196550 IVG196550 JFC196550 JOY196550 JYU196550 KIQ196550 KSM196550 LCI196550 LME196550 LWA196550 MFW196550 MPS196550 MZO196550 NJK196550 NTG196550 ODC196550 OMY196550 OWU196550 PGQ196550 PQM196550 QAI196550 QKE196550 QUA196550 RDW196550 RNS196550 RXO196550 SHK196550 SRG196550 TBC196550 TKY196550 TUU196550 UEQ196550 UOM196550 UYI196550 VIE196550 VSA196550 WBW196550 WLS196550 WVO196550 F262086 JC262086 SY262086 ACU262086 AMQ262086 AWM262086 BGI262086 BQE262086 CAA262086 CJW262086 CTS262086 DDO262086 DNK262086 DXG262086 EHC262086 EQY262086 FAU262086 FKQ262086 FUM262086 GEI262086 GOE262086 GYA262086 HHW262086 HRS262086 IBO262086 ILK262086 IVG262086 JFC262086 JOY262086 JYU262086 KIQ262086 KSM262086 LCI262086 LME262086 LWA262086 MFW262086 MPS262086 MZO262086 NJK262086 NTG262086 ODC262086 OMY262086 OWU262086 PGQ262086 PQM262086 QAI262086 QKE262086 QUA262086 RDW262086 RNS262086 RXO262086 SHK262086 SRG262086 TBC262086 TKY262086 TUU262086 UEQ262086 UOM262086 UYI262086 VIE262086 VSA262086 WBW262086 WLS262086 WVO262086 F327622 JC327622 SY327622 ACU327622 AMQ327622 AWM327622 BGI327622 BQE327622 CAA327622 CJW327622 CTS327622 DDO327622 DNK327622 DXG327622 EHC327622 EQY327622 FAU327622 FKQ327622 FUM327622 GEI327622 GOE327622 GYA327622 HHW327622 HRS327622 IBO327622 ILK327622 IVG327622 JFC327622 JOY327622 JYU327622 KIQ327622 KSM327622 LCI327622 LME327622 LWA327622 MFW327622 MPS327622 MZO327622 NJK327622 NTG327622 ODC327622 OMY327622 OWU327622 PGQ327622 PQM327622 QAI327622 QKE327622 QUA327622 RDW327622 RNS327622 RXO327622 SHK327622 SRG327622 TBC327622 TKY327622 TUU327622 UEQ327622 UOM327622 UYI327622 VIE327622 VSA327622 WBW327622 WLS327622 WVO327622 F393158 JC393158 SY393158 ACU393158 AMQ393158 AWM393158 BGI393158 BQE393158 CAA393158 CJW393158 CTS393158 DDO393158 DNK393158 DXG393158 EHC393158 EQY393158 FAU393158 FKQ393158 FUM393158 GEI393158 GOE393158 GYA393158 HHW393158 HRS393158 IBO393158 ILK393158 IVG393158 JFC393158 JOY393158 JYU393158 KIQ393158 KSM393158 LCI393158 LME393158 LWA393158 MFW393158 MPS393158 MZO393158 NJK393158 NTG393158 ODC393158 OMY393158 OWU393158 PGQ393158 PQM393158 QAI393158 QKE393158 QUA393158 RDW393158 RNS393158 RXO393158 SHK393158 SRG393158 TBC393158 TKY393158 TUU393158 UEQ393158 UOM393158 UYI393158 VIE393158 VSA393158 WBW393158 WLS393158 WVO393158 F458694 JC458694 SY458694 ACU458694 AMQ458694 AWM458694 BGI458694 BQE458694 CAA458694 CJW458694 CTS458694 DDO458694 DNK458694 DXG458694 EHC458694 EQY458694 FAU458694 FKQ458694 FUM458694 GEI458694 GOE458694 GYA458694 HHW458694 HRS458694 IBO458694 ILK458694 IVG458694 JFC458694 JOY458694 JYU458694 KIQ458694 KSM458694 LCI458694 LME458694 LWA458694 MFW458694 MPS458694 MZO458694 NJK458694 NTG458694 ODC458694 OMY458694 OWU458694 PGQ458694 PQM458694 QAI458694 QKE458694 QUA458694 RDW458694 RNS458694 RXO458694 SHK458694 SRG458694 TBC458694 TKY458694 TUU458694 UEQ458694 UOM458694 UYI458694 VIE458694 VSA458694 WBW458694 WLS458694 WVO458694 F524230 JC524230 SY524230 ACU524230 AMQ524230 AWM524230 BGI524230 BQE524230 CAA524230 CJW524230 CTS524230 DDO524230 DNK524230 DXG524230 EHC524230 EQY524230 FAU524230 FKQ524230 FUM524230 GEI524230 GOE524230 GYA524230 HHW524230 HRS524230 IBO524230 ILK524230 IVG524230 JFC524230 JOY524230 JYU524230 KIQ524230 KSM524230 LCI524230 LME524230 LWA524230 MFW524230 MPS524230 MZO524230 NJK524230 NTG524230 ODC524230 OMY524230 OWU524230 PGQ524230 PQM524230 QAI524230 QKE524230 QUA524230 RDW524230 RNS524230 RXO524230 SHK524230 SRG524230 TBC524230 TKY524230 TUU524230 UEQ524230 UOM524230 UYI524230 VIE524230 VSA524230 WBW524230 WLS524230 WVO524230 F589766 JC589766 SY589766 ACU589766 AMQ589766 AWM589766 BGI589766 BQE589766 CAA589766 CJW589766 CTS589766 DDO589766 DNK589766 DXG589766 EHC589766 EQY589766 FAU589766 FKQ589766 FUM589766 GEI589766 GOE589766 GYA589766 HHW589766 HRS589766 IBO589766 ILK589766 IVG589766 JFC589766 JOY589766 JYU589766 KIQ589766 KSM589766 LCI589766 LME589766 LWA589766 MFW589766 MPS589766 MZO589766 NJK589766 NTG589766 ODC589766 OMY589766 OWU589766 PGQ589766 PQM589766 QAI589766 QKE589766 QUA589766 RDW589766 RNS589766 RXO589766 SHK589766 SRG589766 TBC589766 TKY589766 TUU589766 UEQ589766 UOM589766 UYI589766 VIE589766 VSA589766 WBW589766 WLS589766 WVO589766 F655302 JC655302 SY655302 ACU655302 AMQ655302 AWM655302 BGI655302 BQE655302 CAA655302 CJW655302 CTS655302 DDO655302 DNK655302 DXG655302 EHC655302 EQY655302 FAU655302 FKQ655302 FUM655302 GEI655302 GOE655302 GYA655302 HHW655302 HRS655302 IBO655302 ILK655302 IVG655302 JFC655302 JOY655302 JYU655302 KIQ655302 KSM655302 LCI655302 LME655302 LWA655302 MFW655302 MPS655302 MZO655302 NJK655302 NTG655302 ODC655302 OMY655302 OWU655302 PGQ655302 PQM655302 QAI655302 QKE655302 QUA655302 RDW655302 RNS655302 RXO655302 SHK655302 SRG655302 TBC655302 TKY655302 TUU655302 UEQ655302 UOM655302 UYI655302 VIE655302 VSA655302 WBW655302 WLS655302 WVO655302 F720838 JC720838 SY720838 ACU720838 AMQ720838 AWM720838 BGI720838 BQE720838 CAA720838 CJW720838 CTS720838 DDO720838 DNK720838 DXG720838 EHC720838 EQY720838 FAU720838 FKQ720838 FUM720838 GEI720838 GOE720838 GYA720838 HHW720838 HRS720838 IBO720838 ILK720838 IVG720838 JFC720838 JOY720838 JYU720838 KIQ720838 KSM720838 LCI720838 LME720838 LWA720838 MFW720838 MPS720838 MZO720838 NJK720838 NTG720838 ODC720838 OMY720838 OWU720838 PGQ720838 PQM720838 QAI720838 QKE720838 QUA720838 RDW720838 RNS720838 RXO720838 SHK720838 SRG720838 TBC720838 TKY720838 TUU720838 UEQ720838 UOM720838 UYI720838 VIE720838 VSA720838 WBW720838 WLS720838 WVO720838 F786374 JC786374 SY786374 ACU786374 AMQ786374 AWM786374 BGI786374 BQE786374 CAA786374 CJW786374 CTS786374 DDO786374 DNK786374 DXG786374 EHC786374 EQY786374 FAU786374 FKQ786374 FUM786374 GEI786374 GOE786374 GYA786374 HHW786374 HRS786374 IBO786374 ILK786374 IVG786374 JFC786374 JOY786374 JYU786374 KIQ786374 KSM786374 LCI786374 LME786374 LWA786374 MFW786374 MPS786374 MZO786374 NJK786374 NTG786374 ODC786374 OMY786374 OWU786374 PGQ786374 PQM786374 QAI786374 QKE786374 QUA786374 RDW786374 RNS786374 RXO786374 SHK786374 SRG786374 TBC786374 TKY786374 TUU786374 UEQ786374 UOM786374 UYI786374 VIE786374 VSA786374 WBW786374 WLS786374 WVO786374 F851910 JC851910 SY851910 ACU851910 AMQ851910 AWM851910 BGI851910 BQE851910 CAA851910 CJW851910 CTS851910 DDO851910 DNK851910 DXG851910 EHC851910 EQY851910 FAU851910 FKQ851910 FUM851910 GEI851910 GOE851910 GYA851910 HHW851910 HRS851910 IBO851910 ILK851910 IVG851910 JFC851910 JOY851910 JYU851910 KIQ851910 KSM851910 LCI851910 LME851910 LWA851910 MFW851910 MPS851910 MZO851910 NJK851910 NTG851910 ODC851910 OMY851910 OWU851910 PGQ851910 PQM851910 QAI851910 QKE851910 QUA851910 RDW851910 RNS851910 RXO851910 SHK851910 SRG851910 TBC851910 TKY851910 TUU851910 UEQ851910 UOM851910 UYI851910 VIE851910 VSA851910 WBW851910 WLS851910 WVO851910 F917446 JC917446 SY917446 ACU917446 AMQ917446 AWM917446 BGI917446 BQE917446 CAA917446 CJW917446 CTS917446 DDO917446 DNK917446 DXG917446 EHC917446 EQY917446 FAU917446 FKQ917446 FUM917446 GEI917446 GOE917446 GYA917446 HHW917446 HRS917446 IBO917446 ILK917446 IVG917446 JFC917446 JOY917446 JYU917446 KIQ917446 KSM917446 LCI917446 LME917446 LWA917446 MFW917446 MPS917446 MZO917446 NJK917446 NTG917446 ODC917446 OMY917446 OWU917446 PGQ917446 PQM917446 QAI917446 QKE917446 QUA917446 RDW917446 RNS917446 RXO917446 SHK917446 SRG917446 TBC917446 TKY917446 TUU917446 UEQ917446 UOM917446 UYI917446 VIE917446 VSA917446 WBW917446 WLS917446 WVO917446 F982982 JC982982 SY982982 ACU982982 AMQ982982 AWM982982 BGI982982 BQE982982 CAA982982 CJW982982 CTS982982 DDO982982 DNK982982 DXG982982 EHC982982 EQY982982 FAU982982 FKQ982982 FUM982982 GEI982982 GOE982982 GYA982982 HHW982982 HRS982982 IBO982982 ILK982982 IVG982982 JFC982982 JOY982982 JYU982982 KIQ982982 KSM982982 LCI982982 LME982982 LWA982982 MFW982982 MPS982982 MZO982982 NJK982982 NTG982982 ODC982982 OMY982982 OWU982982 PGQ982982 PQM982982 QAI982982 QKE982982 QUA982982 RDW982982 RNS982982 RXO982982 SHK982982 SRG982982 TBC982982 TKY982982 TUU982982 UEQ982982 UOM982982 UYI982982 VIE982982 VSA982982 WBW982982 WLS982982 WVO982982 H65478 JE65478 TA65478 ACW65478 AMS65478 AWO65478 BGK65478 BQG65478 CAC65478 CJY65478 CTU65478 DDQ65478 DNM65478 DXI65478 EHE65478 ERA65478 FAW65478 FKS65478 FUO65478 GEK65478 GOG65478 GYC65478 HHY65478 HRU65478 IBQ65478 ILM65478 IVI65478 JFE65478 JPA65478 JYW65478 KIS65478 KSO65478 LCK65478 LMG65478 LWC65478 MFY65478 MPU65478 MZQ65478 NJM65478 NTI65478 ODE65478 ONA65478 OWW65478 PGS65478 PQO65478 QAK65478 QKG65478 QUC65478 RDY65478 RNU65478 RXQ65478 SHM65478 SRI65478 TBE65478 TLA65478 TUW65478 UES65478 UOO65478 UYK65478 VIG65478 VSC65478 WBY65478 WLU65478 WVQ65478 H131014 JE131014 TA131014 ACW131014 AMS131014 AWO131014 BGK131014 BQG131014 CAC131014 CJY131014 CTU131014 DDQ131014 DNM131014 DXI131014 EHE131014 ERA131014 FAW131014 FKS131014 FUO131014 GEK131014 GOG131014 GYC131014 HHY131014 HRU131014 IBQ131014 ILM131014 IVI131014 JFE131014 JPA131014 JYW131014 KIS131014 KSO131014 LCK131014 LMG131014 LWC131014 MFY131014 MPU131014 MZQ131014 NJM131014 NTI131014 ODE131014 ONA131014 OWW131014 PGS131014 PQO131014 QAK131014 QKG131014 QUC131014 RDY131014 RNU131014 RXQ131014 SHM131014 SRI131014 TBE131014 TLA131014 TUW131014 UES131014 UOO131014 UYK131014 VIG131014 VSC131014 WBY131014 WLU131014 WVQ131014 H196550 JE196550 TA196550 ACW196550 AMS196550 AWO196550 BGK196550 BQG196550 CAC196550 CJY196550 CTU196550 DDQ196550 DNM196550 DXI196550 EHE196550 ERA196550 FAW196550 FKS196550 FUO196550 GEK196550 GOG196550 GYC196550 HHY196550 HRU196550 IBQ196550 ILM196550 IVI196550 JFE196550 JPA196550 JYW196550 KIS196550 KSO196550 LCK196550 LMG196550 LWC196550 MFY196550 MPU196550 MZQ196550 NJM196550 NTI196550 ODE196550 ONA196550 OWW196550 PGS196550 PQO196550 QAK196550 QKG196550 QUC196550 RDY196550 RNU196550 RXQ196550 SHM196550 SRI196550 TBE196550 TLA196550 TUW196550 UES196550 UOO196550 UYK196550 VIG196550 VSC196550 WBY196550 WLU196550 WVQ196550 H262086 JE262086 TA262086 ACW262086 AMS262086 AWO262086 BGK262086 BQG262086 CAC262086 CJY262086 CTU262086 DDQ262086 DNM262086 DXI262086 EHE262086 ERA262086 FAW262086 FKS262086 FUO262086 GEK262086 GOG262086 GYC262086 HHY262086 HRU262086 IBQ262086 ILM262086 IVI262086 JFE262086 JPA262086 JYW262086 KIS262086 KSO262086 LCK262086 LMG262086 LWC262086 MFY262086 MPU262086 MZQ262086 NJM262086 NTI262086 ODE262086 ONA262086 OWW262086 PGS262086 PQO262086 QAK262086 QKG262086 QUC262086 RDY262086 RNU262086 RXQ262086 SHM262086 SRI262086 TBE262086 TLA262086 TUW262086 UES262086 UOO262086 UYK262086 VIG262086 VSC262086 WBY262086 WLU262086 WVQ262086 H327622 JE327622 TA327622 ACW327622 AMS327622 AWO327622 BGK327622 BQG327622 CAC327622 CJY327622 CTU327622 DDQ327622 DNM327622 DXI327622 EHE327622 ERA327622 FAW327622 FKS327622 FUO327622 GEK327622 GOG327622 GYC327622 HHY327622 HRU327622 IBQ327622 ILM327622 IVI327622 JFE327622 JPA327622 JYW327622 KIS327622 KSO327622 LCK327622 LMG327622 LWC327622 MFY327622 MPU327622 MZQ327622 NJM327622 NTI327622 ODE327622 ONA327622 OWW327622 PGS327622 PQO327622 QAK327622 QKG327622 QUC327622 RDY327622 RNU327622 RXQ327622 SHM327622 SRI327622 TBE327622 TLA327622 TUW327622 UES327622 UOO327622 UYK327622 VIG327622 VSC327622 WBY327622 WLU327622 WVQ327622 H393158 JE393158 TA393158 ACW393158 AMS393158 AWO393158 BGK393158 BQG393158 CAC393158 CJY393158 CTU393158 DDQ393158 DNM393158 DXI393158 EHE393158 ERA393158 FAW393158 FKS393158 FUO393158 GEK393158 GOG393158 GYC393158 HHY393158 HRU393158 IBQ393158 ILM393158 IVI393158 JFE393158 JPA393158 JYW393158 KIS393158 KSO393158 LCK393158 LMG393158 LWC393158 MFY393158 MPU393158 MZQ393158 NJM393158 NTI393158 ODE393158 ONA393158 OWW393158 PGS393158 PQO393158 QAK393158 QKG393158 QUC393158 RDY393158 RNU393158 RXQ393158 SHM393158 SRI393158 TBE393158 TLA393158 TUW393158 UES393158 UOO393158 UYK393158 VIG393158 VSC393158 WBY393158 WLU393158 WVQ393158 H458694 JE458694 TA458694 ACW458694 AMS458694 AWO458694 BGK458694 BQG458694 CAC458694 CJY458694 CTU458694 DDQ458694 DNM458694 DXI458694 EHE458694 ERA458694 FAW458694 FKS458694 FUO458694 GEK458694 GOG458694 GYC458694 HHY458694 HRU458694 IBQ458694 ILM458694 IVI458694 JFE458694 JPA458694 JYW458694 KIS458694 KSO458694 LCK458694 LMG458694 LWC458694 MFY458694 MPU458694 MZQ458694 NJM458694 NTI458694 ODE458694 ONA458694 OWW458694 PGS458694 PQO458694 QAK458694 QKG458694 QUC458694 RDY458694 RNU458694 RXQ458694 SHM458694 SRI458694 TBE458694 TLA458694 TUW458694 UES458694 UOO458694 UYK458694 VIG458694 VSC458694 WBY458694 WLU458694 WVQ458694 H524230 JE524230 TA524230 ACW524230 AMS524230 AWO524230 BGK524230 BQG524230 CAC524230 CJY524230 CTU524230 DDQ524230 DNM524230 DXI524230 EHE524230 ERA524230 FAW524230 FKS524230 FUO524230 GEK524230 GOG524230 GYC524230 HHY524230 HRU524230 IBQ524230 ILM524230 IVI524230 JFE524230 JPA524230 JYW524230 KIS524230 KSO524230 LCK524230 LMG524230 LWC524230 MFY524230 MPU524230 MZQ524230 NJM524230 NTI524230 ODE524230 ONA524230 OWW524230 PGS524230 PQO524230 QAK524230 QKG524230 QUC524230 RDY524230 RNU524230 RXQ524230 SHM524230 SRI524230 TBE524230 TLA524230 TUW524230 UES524230 UOO524230 UYK524230 VIG524230 VSC524230 WBY524230 WLU524230 WVQ524230 H589766 JE589766 TA589766 ACW589766 AMS589766 AWO589766 BGK589766 BQG589766 CAC589766 CJY589766 CTU589766 DDQ589766 DNM589766 DXI589766 EHE589766 ERA589766 FAW589766 FKS589766 FUO589766 GEK589766 GOG589766 GYC589766 HHY589766 HRU589766 IBQ589766 ILM589766 IVI589766 JFE589766 JPA589766 JYW589766 KIS589766 KSO589766 LCK589766 LMG589766 LWC589766 MFY589766 MPU589766 MZQ589766 NJM589766 NTI589766 ODE589766 ONA589766 OWW589766 PGS589766 PQO589766 QAK589766 QKG589766 QUC589766 RDY589766 RNU589766 RXQ589766 SHM589766 SRI589766 TBE589766 TLA589766 TUW589766 UES589766 UOO589766 UYK589766 VIG589766 VSC589766 WBY589766 WLU589766 WVQ589766 H655302 JE655302 TA655302 ACW655302 AMS655302 AWO655302 BGK655302 BQG655302 CAC655302 CJY655302 CTU655302 DDQ655302 DNM655302 DXI655302 EHE655302 ERA655302 FAW655302 FKS655302 FUO655302 GEK655302 GOG655302 GYC655302 HHY655302 HRU655302 IBQ655302 ILM655302 IVI655302 JFE655302 JPA655302 JYW655302 KIS655302 KSO655302 LCK655302 LMG655302 LWC655302 MFY655302 MPU655302 MZQ655302 NJM655302 NTI655302 ODE655302 ONA655302 OWW655302 PGS655302 PQO655302 QAK655302 QKG655302 QUC655302 RDY655302 RNU655302 RXQ655302 SHM655302 SRI655302 TBE655302 TLA655302 TUW655302 UES655302 UOO655302 UYK655302 VIG655302 VSC655302 WBY655302 WLU655302 WVQ655302 H720838 JE720838 TA720838 ACW720838 AMS720838 AWO720838 BGK720838 BQG720838 CAC720838 CJY720838 CTU720838 DDQ720838 DNM720838 DXI720838 EHE720838 ERA720838 FAW720838 FKS720838 FUO720838 GEK720838 GOG720838 GYC720838 HHY720838 HRU720838 IBQ720838 ILM720838 IVI720838 JFE720838 JPA720838 JYW720838 KIS720838 KSO720838 LCK720838 LMG720838 LWC720838 MFY720838 MPU720838 MZQ720838 NJM720838 NTI720838 ODE720838 ONA720838 OWW720838 PGS720838 PQO720838 QAK720838 QKG720838 QUC720838 RDY720838 RNU720838 RXQ720838 SHM720838 SRI720838 TBE720838 TLA720838 TUW720838 UES720838 UOO720838 UYK720838 VIG720838 VSC720838 WBY720838 WLU720838 WVQ720838 H786374 JE786374 TA786374 ACW786374 AMS786374 AWO786374 BGK786374 BQG786374 CAC786374 CJY786374 CTU786374 DDQ786374 DNM786374 DXI786374 EHE786374 ERA786374 FAW786374 FKS786374 FUO786374 GEK786374 GOG786374 GYC786374 HHY786374 HRU786374 IBQ786374 ILM786374 IVI786374 JFE786374 JPA786374 JYW786374 KIS786374 KSO786374 LCK786374 LMG786374 LWC786374 MFY786374 MPU786374 MZQ786374 NJM786374 NTI786374 ODE786374 ONA786374 OWW786374 PGS786374 PQO786374 QAK786374 QKG786374 QUC786374 RDY786374 RNU786374 RXQ786374 SHM786374 SRI786374 TBE786374 TLA786374 TUW786374 UES786374 UOO786374 UYK786374 VIG786374 VSC786374 WBY786374 WLU786374 WVQ786374 H851910 JE851910 TA851910 ACW851910 AMS851910 AWO851910 BGK851910 BQG851910 CAC851910 CJY851910 CTU851910 DDQ851910 DNM851910 DXI851910 EHE851910 ERA851910 FAW851910 FKS851910 FUO851910 GEK851910 GOG851910 GYC851910 HHY851910 HRU851910 IBQ851910 ILM851910 IVI851910 JFE851910 JPA851910 JYW851910 KIS851910 KSO851910 LCK851910 LMG851910 LWC851910 MFY851910 MPU851910 MZQ851910 NJM851910 NTI851910 ODE851910 ONA851910 OWW851910 PGS851910 PQO851910 QAK851910 QKG851910 QUC851910 RDY851910 RNU851910 RXQ851910 SHM851910 SRI851910 TBE851910 TLA851910 TUW851910 UES851910 UOO851910 UYK851910 VIG851910 VSC851910 WBY851910 WLU851910 WVQ851910 H917446 JE917446 TA917446 ACW917446 AMS917446 AWO917446 BGK917446 BQG917446 CAC917446 CJY917446 CTU917446 DDQ917446 DNM917446 DXI917446 EHE917446 ERA917446 FAW917446 FKS917446 FUO917446 GEK917446 GOG917446 GYC917446 HHY917446 HRU917446 IBQ917446 ILM917446 IVI917446 JFE917446 JPA917446 JYW917446 KIS917446 KSO917446 LCK917446 LMG917446 LWC917446 MFY917446 MPU917446 MZQ917446 NJM917446 NTI917446 ODE917446 ONA917446 OWW917446 PGS917446 PQO917446 QAK917446 QKG917446 QUC917446 RDY917446 RNU917446 RXQ917446 SHM917446 SRI917446 TBE917446 TLA917446 TUW917446 UES917446 UOO917446 UYK917446 VIG917446 VSC917446 WBY917446 WLU917446 WVQ917446 H982982 JE982982 TA982982 ACW982982 AMS982982 AWO982982 BGK982982 BQG982982 CAC982982 CJY982982 CTU982982 DDQ982982 DNM982982 DXI982982 EHE982982 ERA982982 FAW982982 FKS982982 FUO982982 GEK982982 GOG982982 GYC982982 HHY982982 HRU982982 IBQ982982 ILM982982 IVI982982 JFE982982 JPA982982 JYW982982 KIS982982 KSO982982 LCK982982 LMG982982 LWC982982 MFY982982 MPU982982 MZQ982982 NJM982982 NTI982982 ODE982982 ONA982982 OWW982982 PGS982982 PQO982982 QAK982982 QKG982982 QUC982982 RDY982982 RNU982982 RXQ982982 SHM982982 SRI982982 TBE982982 TLA982982 TUW982982 UES982982 UOO982982 UYK982982 VIG982982 VSC982982 WBY982982 WLU982982 WVQ982982 AC65478 JL65478 TH65478 ADD65478 AMZ65478 AWV65478 BGR65478 BQN65478 CAJ65478 CKF65478 CUB65478 DDX65478 DNT65478 DXP65478 EHL65478 ERH65478 FBD65478 FKZ65478 FUV65478 GER65478 GON65478 GYJ65478 HIF65478 HSB65478 IBX65478 ILT65478 IVP65478 JFL65478 JPH65478 JZD65478 KIZ65478 KSV65478 LCR65478 LMN65478 LWJ65478 MGF65478 MQB65478 MZX65478 NJT65478 NTP65478 ODL65478 ONH65478 OXD65478 PGZ65478 PQV65478 QAR65478 QKN65478 QUJ65478 REF65478 ROB65478 RXX65478 SHT65478 SRP65478 TBL65478 TLH65478 TVD65478 UEZ65478 UOV65478 UYR65478 VIN65478 VSJ65478 WCF65478 WMB65478 WVX65478 AC131014 JL131014 TH131014 ADD131014 AMZ131014 AWV131014 BGR131014 BQN131014 CAJ131014 CKF131014 CUB131014 DDX131014 DNT131014 DXP131014 EHL131014 ERH131014 FBD131014 FKZ131014 FUV131014 GER131014 GON131014 GYJ131014 HIF131014 HSB131014 IBX131014 ILT131014 IVP131014 JFL131014 JPH131014 JZD131014 KIZ131014 KSV131014 LCR131014 LMN131014 LWJ131014 MGF131014 MQB131014 MZX131014 NJT131014 NTP131014 ODL131014 ONH131014 OXD131014 PGZ131014 PQV131014 QAR131014 QKN131014 QUJ131014 REF131014 ROB131014 RXX131014 SHT131014 SRP131014 TBL131014 TLH131014 TVD131014 UEZ131014 UOV131014 UYR131014 VIN131014 VSJ131014 WCF131014 WMB131014 WVX131014 AC196550 JL196550 TH196550 ADD196550 AMZ196550 AWV196550 BGR196550 BQN196550 CAJ196550 CKF196550 CUB196550 DDX196550 DNT196550 DXP196550 EHL196550 ERH196550 FBD196550 FKZ196550 FUV196550 GER196550 GON196550 GYJ196550 HIF196550 HSB196550 IBX196550 ILT196550 IVP196550 JFL196550 JPH196550 JZD196550 KIZ196550 KSV196550 LCR196550 LMN196550 LWJ196550 MGF196550 MQB196550 MZX196550 NJT196550 NTP196550 ODL196550 ONH196550 OXD196550 PGZ196550 PQV196550 QAR196550 QKN196550 QUJ196550 REF196550 ROB196550 RXX196550 SHT196550 SRP196550 TBL196550 TLH196550 TVD196550 UEZ196550 UOV196550 UYR196550 VIN196550 VSJ196550 WCF196550 WMB196550 WVX196550 AC262086 JL262086 TH262086 ADD262086 AMZ262086 AWV262086 BGR262086 BQN262086 CAJ262086 CKF262086 CUB262086 DDX262086 DNT262086 DXP262086 EHL262086 ERH262086 FBD262086 FKZ262086 FUV262086 GER262086 GON262086 GYJ262086 HIF262086 HSB262086 IBX262086 ILT262086 IVP262086 JFL262086 JPH262086 JZD262086 KIZ262086 KSV262086 LCR262086 LMN262086 LWJ262086 MGF262086 MQB262086 MZX262086 NJT262086 NTP262086 ODL262086 ONH262086 OXD262086 PGZ262086 PQV262086 QAR262086 QKN262086 QUJ262086 REF262086 ROB262086 RXX262086 SHT262086 SRP262086 TBL262086 TLH262086 TVD262086 UEZ262086 UOV262086 UYR262086 VIN262086 VSJ262086 WCF262086 WMB262086 WVX262086 AC327622 JL327622 TH327622 ADD327622 AMZ327622 AWV327622 BGR327622 BQN327622 CAJ327622 CKF327622 CUB327622 DDX327622 DNT327622 DXP327622 EHL327622 ERH327622 FBD327622 FKZ327622 FUV327622 GER327622 GON327622 GYJ327622 HIF327622 HSB327622 IBX327622 ILT327622 IVP327622 JFL327622 JPH327622 JZD327622 KIZ327622 KSV327622 LCR327622 LMN327622 LWJ327622 MGF327622 MQB327622 MZX327622 NJT327622 NTP327622 ODL327622 ONH327622 OXD327622 PGZ327622 PQV327622 QAR327622 QKN327622 QUJ327622 REF327622 ROB327622 RXX327622 SHT327622 SRP327622 TBL327622 TLH327622 TVD327622 UEZ327622 UOV327622 UYR327622 VIN327622 VSJ327622 WCF327622 WMB327622 WVX327622 AC393158 JL393158 TH393158 ADD393158 AMZ393158 AWV393158 BGR393158 BQN393158 CAJ393158 CKF393158 CUB393158 DDX393158 DNT393158 DXP393158 EHL393158 ERH393158 FBD393158 FKZ393158 FUV393158 GER393158 GON393158 GYJ393158 HIF393158 HSB393158 IBX393158 ILT393158 IVP393158 JFL393158 JPH393158 JZD393158 KIZ393158 KSV393158 LCR393158 LMN393158 LWJ393158 MGF393158 MQB393158 MZX393158 NJT393158 NTP393158 ODL393158 ONH393158 OXD393158 PGZ393158 PQV393158 QAR393158 QKN393158 QUJ393158 REF393158 ROB393158 RXX393158 SHT393158 SRP393158 TBL393158 TLH393158 TVD393158 UEZ393158 UOV393158 UYR393158 VIN393158 VSJ393158 WCF393158 WMB393158 WVX393158 AC458694 JL458694 TH458694 ADD458694 AMZ458694 AWV458694 BGR458694 BQN458694 CAJ458694 CKF458694 CUB458694 DDX458694 DNT458694 DXP458694 EHL458694 ERH458694 FBD458694 FKZ458694 FUV458694 GER458694 GON458694 GYJ458694 HIF458694 HSB458694 IBX458694 ILT458694 IVP458694 JFL458694 JPH458694 JZD458694 KIZ458694 KSV458694 LCR458694 LMN458694 LWJ458694 MGF458694 MQB458694 MZX458694 NJT458694 NTP458694 ODL458694 ONH458694 OXD458694 PGZ458694 PQV458694 QAR458694 QKN458694 QUJ458694 REF458694 ROB458694 RXX458694 SHT458694 SRP458694 TBL458694 TLH458694 TVD458694 UEZ458694 UOV458694 UYR458694 VIN458694 VSJ458694 WCF458694 WMB458694 WVX458694 AC524230 JL524230 TH524230 ADD524230 AMZ524230 AWV524230 BGR524230 BQN524230 CAJ524230 CKF524230 CUB524230 DDX524230 DNT524230 DXP524230 EHL524230 ERH524230 FBD524230 FKZ524230 FUV524230 GER524230 GON524230 GYJ524230 HIF524230 HSB524230 IBX524230 ILT524230 IVP524230 JFL524230 JPH524230 JZD524230 KIZ524230 KSV524230 LCR524230 LMN524230 LWJ524230 MGF524230 MQB524230 MZX524230 NJT524230 NTP524230 ODL524230 ONH524230 OXD524230 PGZ524230 PQV524230 QAR524230 QKN524230 QUJ524230 REF524230 ROB524230 RXX524230 SHT524230 SRP524230 TBL524230 TLH524230 TVD524230 UEZ524230 UOV524230 UYR524230 VIN524230 VSJ524230 WCF524230 WMB524230 WVX524230 AC589766 JL589766 TH589766 ADD589766 AMZ589766 AWV589766 BGR589766 BQN589766 CAJ589766 CKF589766 CUB589766 DDX589766 DNT589766 DXP589766 EHL589766 ERH589766 FBD589766 FKZ589766 FUV589766 GER589766 GON589766 GYJ589766 HIF589766 HSB589766 IBX589766 ILT589766 IVP589766 JFL589766 JPH589766 JZD589766 KIZ589766 KSV589766 LCR589766 LMN589766 LWJ589766 MGF589766 MQB589766 MZX589766 NJT589766 NTP589766 ODL589766 ONH589766 OXD589766 PGZ589766 PQV589766 QAR589766 QKN589766 QUJ589766 REF589766 ROB589766 RXX589766 SHT589766 SRP589766 TBL589766 TLH589766 TVD589766 UEZ589766 UOV589766 UYR589766 VIN589766 VSJ589766 WCF589766 WMB589766 WVX589766 AC655302 JL655302 TH655302 ADD655302 AMZ655302 AWV655302 BGR655302 BQN655302 CAJ655302 CKF655302 CUB655302 DDX655302 DNT655302 DXP655302 EHL655302 ERH655302 FBD655302 FKZ655302 FUV655302 GER655302 GON655302 GYJ655302 HIF655302 HSB655302 IBX655302 ILT655302 IVP655302 JFL655302 JPH655302 JZD655302 KIZ655302 KSV655302 LCR655302 LMN655302 LWJ655302 MGF655302 MQB655302 MZX655302 NJT655302 NTP655302 ODL655302 ONH655302 OXD655302 PGZ655302 PQV655302 QAR655302 QKN655302 QUJ655302 REF655302 ROB655302 RXX655302 SHT655302 SRP655302 TBL655302 TLH655302 TVD655302 UEZ655302 UOV655302 UYR655302 VIN655302 VSJ655302 WCF655302 WMB655302 WVX655302 AC720838 JL720838 TH720838 ADD720838 AMZ720838 AWV720838 BGR720838 BQN720838 CAJ720838 CKF720838 CUB720838 DDX720838 DNT720838 DXP720838 EHL720838 ERH720838 FBD720838 FKZ720838 FUV720838 GER720838 GON720838 GYJ720838 HIF720838 HSB720838 IBX720838 ILT720838 IVP720838 JFL720838 JPH720838 JZD720838 KIZ720838 KSV720838 LCR720838 LMN720838 LWJ720838 MGF720838 MQB720838 MZX720838 NJT720838 NTP720838 ODL720838 ONH720838 OXD720838 PGZ720838 PQV720838 QAR720838 QKN720838 QUJ720838 REF720838 ROB720838 RXX720838 SHT720838 SRP720838 TBL720838 TLH720838 TVD720838 UEZ720838 UOV720838 UYR720838 VIN720838 VSJ720838 WCF720838 WMB720838 WVX720838 AC786374 JL786374 TH786374 ADD786374 AMZ786374 AWV786374 BGR786374 BQN786374 CAJ786374 CKF786374 CUB786374 DDX786374 DNT786374 DXP786374 EHL786374 ERH786374 FBD786374 FKZ786374 FUV786374 GER786374 GON786374 GYJ786374 HIF786374 HSB786374 IBX786374 ILT786374 IVP786374 JFL786374 JPH786374 JZD786374 KIZ786374 KSV786374 LCR786374 LMN786374 LWJ786374 MGF786374 MQB786374 MZX786374 NJT786374 NTP786374 ODL786374 ONH786374 OXD786374 PGZ786374 PQV786374 QAR786374 QKN786374 QUJ786374 REF786374 ROB786374 RXX786374 SHT786374 SRP786374 TBL786374 TLH786374 TVD786374 UEZ786374 UOV786374 UYR786374 VIN786374 VSJ786374 WCF786374 WMB786374 WVX786374 AC851910 JL851910 TH851910 ADD851910 AMZ851910 AWV851910 BGR851910 BQN851910 CAJ851910 CKF851910 CUB851910 DDX851910 DNT851910 DXP851910 EHL851910 ERH851910 FBD851910 FKZ851910 FUV851910 GER851910 GON851910 GYJ851910 HIF851910 HSB851910 IBX851910 ILT851910 IVP851910 JFL851910 JPH851910 JZD851910 KIZ851910 KSV851910 LCR851910 LMN851910 LWJ851910 MGF851910 MQB851910 MZX851910 NJT851910 NTP851910 ODL851910 ONH851910 OXD851910 PGZ851910 PQV851910 QAR851910 QKN851910 QUJ851910 REF851910 ROB851910 RXX851910 SHT851910 SRP851910 TBL851910 TLH851910 TVD851910 UEZ851910 UOV851910 UYR851910 VIN851910 VSJ851910 WCF851910 WMB851910 WVX851910 AC917446 JL917446 TH917446 ADD917446 AMZ917446 AWV917446 BGR917446 BQN917446 CAJ917446 CKF917446 CUB917446 DDX917446 DNT917446 DXP917446 EHL917446 ERH917446 FBD917446 FKZ917446 FUV917446 GER917446 GON917446 GYJ917446 HIF917446 HSB917446 IBX917446 ILT917446 IVP917446 JFL917446 JPH917446 JZD917446 KIZ917446 KSV917446 LCR917446 LMN917446 LWJ917446 MGF917446 MQB917446 MZX917446 NJT917446 NTP917446 ODL917446 ONH917446 OXD917446 PGZ917446 PQV917446 QAR917446 QKN917446 QUJ917446 REF917446 ROB917446 RXX917446 SHT917446 SRP917446 TBL917446 TLH917446 TVD917446 UEZ917446 UOV917446 UYR917446 VIN917446 VSJ917446 WCF917446 WMB917446 WVX917446 AC982982 JL982982 TH982982 ADD982982 AMZ982982 AWV982982 BGR982982 BQN982982 CAJ982982 CKF982982 CUB982982 DDX982982 DNT982982 DXP982982 EHL982982 ERH982982 FBD982982 FKZ982982 FUV982982 GER982982 GON982982 GYJ982982 HIF982982 HSB982982 IBX982982 ILT982982 IVP982982 JFL982982 JPH982982 JZD982982 KIZ982982 KSV982982 LCR982982 LMN982982 LWJ982982 MGF982982 MQB982982 MZX982982 NJT982982 NTP982982 ODL982982 ONH982982 OXD982982 PGZ982982 PQV982982 QAR982982 QKN982982 QUJ982982 REF982982 ROB982982 RXX982982 SHT982982 SRP982982 TBL982982 TLH982982 TVD982982 UEZ982982 UOV982982 UYR982982 VIN982982 VSJ982982 WCF982982 WMB982982 WVX982982 AC65382:AC65387 JL65382:JL65387 TH65382:TH65387 ADD65382:ADD65387 AMZ65382:AMZ65387 AWV65382:AWV65387 BGR65382:BGR65387 BQN65382:BQN65387 CAJ65382:CAJ65387 CKF65382:CKF65387 CUB65382:CUB65387 DDX65382:DDX65387 DNT65382:DNT65387 DXP65382:DXP65387 EHL65382:EHL65387 ERH65382:ERH65387 FBD65382:FBD65387 FKZ65382:FKZ65387 FUV65382:FUV65387 GER65382:GER65387 GON65382:GON65387 GYJ65382:GYJ65387 HIF65382:HIF65387 HSB65382:HSB65387 IBX65382:IBX65387 ILT65382:ILT65387 IVP65382:IVP65387 JFL65382:JFL65387 JPH65382:JPH65387 JZD65382:JZD65387 KIZ65382:KIZ65387 KSV65382:KSV65387 LCR65382:LCR65387 LMN65382:LMN65387 LWJ65382:LWJ65387 MGF65382:MGF65387 MQB65382:MQB65387 MZX65382:MZX65387 NJT65382:NJT65387 NTP65382:NTP65387 ODL65382:ODL65387 ONH65382:ONH65387 OXD65382:OXD65387 PGZ65382:PGZ65387 PQV65382:PQV65387 QAR65382:QAR65387 QKN65382:QKN65387 QUJ65382:QUJ65387 REF65382:REF65387 ROB65382:ROB65387 RXX65382:RXX65387 SHT65382:SHT65387 SRP65382:SRP65387 TBL65382:TBL65387 TLH65382:TLH65387 TVD65382:TVD65387 UEZ65382:UEZ65387 UOV65382:UOV65387 UYR65382:UYR65387 VIN65382:VIN65387 VSJ65382:VSJ65387 WCF65382:WCF65387 WMB65382:WMB65387 WVX65382:WVX65387 AC130918:AC130923 JL130918:JL130923 TH130918:TH130923 ADD130918:ADD130923 AMZ130918:AMZ130923 AWV130918:AWV130923 BGR130918:BGR130923 BQN130918:BQN130923 CAJ130918:CAJ130923 CKF130918:CKF130923 CUB130918:CUB130923 DDX130918:DDX130923 DNT130918:DNT130923 DXP130918:DXP130923 EHL130918:EHL130923 ERH130918:ERH130923 FBD130918:FBD130923 FKZ130918:FKZ130923 FUV130918:FUV130923 GER130918:GER130923 GON130918:GON130923 GYJ130918:GYJ130923 HIF130918:HIF130923 HSB130918:HSB130923 IBX130918:IBX130923 ILT130918:ILT130923 IVP130918:IVP130923 JFL130918:JFL130923 JPH130918:JPH130923 JZD130918:JZD130923 KIZ130918:KIZ130923 KSV130918:KSV130923 LCR130918:LCR130923 LMN130918:LMN130923 LWJ130918:LWJ130923 MGF130918:MGF130923 MQB130918:MQB130923 MZX130918:MZX130923 NJT130918:NJT130923 NTP130918:NTP130923 ODL130918:ODL130923 ONH130918:ONH130923 OXD130918:OXD130923 PGZ130918:PGZ130923 PQV130918:PQV130923 QAR130918:QAR130923 QKN130918:QKN130923 QUJ130918:QUJ130923 REF130918:REF130923 ROB130918:ROB130923 RXX130918:RXX130923 SHT130918:SHT130923 SRP130918:SRP130923 TBL130918:TBL130923 TLH130918:TLH130923 TVD130918:TVD130923 UEZ130918:UEZ130923 UOV130918:UOV130923 UYR130918:UYR130923 VIN130918:VIN130923 VSJ130918:VSJ130923 WCF130918:WCF130923 WMB130918:WMB130923 WVX130918:WVX130923 AC196454:AC196459 JL196454:JL196459 TH196454:TH196459 ADD196454:ADD196459 AMZ196454:AMZ196459 AWV196454:AWV196459 BGR196454:BGR196459 BQN196454:BQN196459 CAJ196454:CAJ196459 CKF196454:CKF196459 CUB196454:CUB196459 DDX196454:DDX196459 DNT196454:DNT196459 DXP196454:DXP196459 EHL196454:EHL196459 ERH196454:ERH196459 FBD196454:FBD196459 FKZ196454:FKZ196459 FUV196454:FUV196459 GER196454:GER196459 GON196454:GON196459 GYJ196454:GYJ196459 HIF196454:HIF196459 HSB196454:HSB196459 IBX196454:IBX196459 ILT196454:ILT196459 IVP196454:IVP196459 JFL196454:JFL196459 JPH196454:JPH196459 JZD196454:JZD196459 KIZ196454:KIZ196459 KSV196454:KSV196459 LCR196454:LCR196459 LMN196454:LMN196459 LWJ196454:LWJ196459 MGF196454:MGF196459 MQB196454:MQB196459 MZX196454:MZX196459 NJT196454:NJT196459 NTP196454:NTP196459 ODL196454:ODL196459 ONH196454:ONH196459 OXD196454:OXD196459 PGZ196454:PGZ196459 PQV196454:PQV196459 QAR196454:QAR196459 QKN196454:QKN196459 QUJ196454:QUJ196459 REF196454:REF196459 ROB196454:ROB196459 RXX196454:RXX196459 SHT196454:SHT196459 SRP196454:SRP196459 TBL196454:TBL196459 TLH196454:TLH196459 TVD196454:TVD196459 UEZ196454:UEZ196459 UOV196454:UOV196459 UYR196454:UYR196459 VIN196454:VIN196459 VSJ196454:VSJ196459 WCF196454:WCF196459 WMB196454:WMB196459 WVX196454:WVX196459 AC261990:AC261995 JL261990:JL261995 TH261990:TH261995 ADD261990:ADD261995 AMZ261990:AMZ261995 AWV261990:AWV261995 BGR261990:BGR261995 BQN261990:BQN261995 CAJ261990:CAJ261995 CKF261990:CKF261995 CUB261990:CUB261995 DDX261990:DDX261995 DNT261990:DNT261995 DXP261990:DXP261995 EHL261990:EHL261995 ERH261990:ERH261995 FBD261990:FBD261995 FKZ261990:FKZ261995 FUV261990:FUV261995 GER261990:GER261995 GON261990:GON261995 GYJ261990:GYJ261995 HIF261990:HIF261995 HSB261990:HSB261995 IBX261990:IBX261995 ILT261990:ILT261995 IVP261990:IVP261995 JFL261990:JFL261995 JPH261990:JPH261995 JZD261990:JZD261995 KIZ261990:KIZ261995 KSV261990:KSV261995 LCR261990:LCR261995 LMN261990:LMN261995 LWJ261990:LWJ261995 MGF261990:MGF261995 MQB261990:MQB261995 MZX261990:MZX261995 NJT261990:NJT261995 NTP261990:NTP261995 ODL261990:ODL261995 ONH261990:ONH261995 OXD261990:OXD261995 PGZ261990:PGZ261995 PQV261990:PQV261995 QAR261990:QAR261995 QKN261990:QKN261995 QUJ261990:QUJ261995 REF261990:REF261995 ROB261990:ROB261995 RXX261990:RXX261995 SHT261990:SHT261995 SRP261990:SRP261995 TBL261990:TBL261995 TLH261990:TLH261995 TVD261990:TVD261995 UEZ261990:UEZ261995 UOV261990:UOV261995 UYR261990:UYR261995 VIN261990:VIN261995 VSJ261990:VSJ261995 WCF261990:WCF261995 WMB261990:WMB261995 WVX261990:WVX261995 AC327526:AC327531 JL327526:JL327531 TH327526:TH327531 ADD327526:ADD327531 AMZ327526:AMZ327531 AWV327526:AWV327531 BGR327526:BGR327531 BQN327526:BQN327531 CAJ327526:CAJ327531 CKF327526:CKF327531 CUB327526:CUB327531 DDX327526:DDX327531 DNT327526:DNT327531 DXP327526:DXP327531 EHL327526:EHL327531 ERH327526:ERH327531 FBD327526:FBD327531 FKZ327526:FKZ327531 FUV327526:FUV327531 GER327526:GER327531 GON327526:GON327531 GYJ327526:GYJ327531 HIF327526:HIF327531 HSB327526:HSB327531 IBX327526:IBX327531 ILT327526:ILT327531 IVP327526:IVP327531 JFL327526:JFL327531 JPH327526:JPH327531 JZD327526:JZD327531 KIZ327526:KIZ327531 KSV327526:KSV327531 LCR327526:LCR327531 LMN327526:LMN327531 LWJ327526:LWJ327531 MGF327526:MGF327531 MQB327526:MQB327531 MZX327526:MZX327531 NJT327526:NJT327531 NTP327526:NTP327531 ODL327526:ODL327531 ONH327526:ONH327531 OXD327526:OXD327531 PGZ327526:PGZ327531 PQV327526:PQV327531 QAR327526:QAR327531 QKN327526:QKN327531 QUJ327526:QUJ327531 REF327526:REF327531 ROB327526:ROB327531 RXX327526:RXX327531 SHT327526:SHT327531 SRP327526:SRP327531 TBL327526:TBL327531 TLH327526:TLH327531 TVD327526:TVD327531 UEZ327526:UEZ327531 UOV327526:UOV327531 UYR327526:UYR327531 VIN327526:VIN327531 VSJ327526:VSJ327531 WCF327526:WCF327531 WMB327526:WMB327531 WVX327526:WVX327531 AC393062:AC393067 JL393062:JL393067 TH393062:TH393067 ADD393062:ADD393067 AMZ393062:AMZ393067 AWV393062:AWV393067 BGR393062:BGR393067 BQN393062:BQN393067 CAJ393062:CAJ393067 CKF393062:CKF393067 CUB393062:CUB393067 DDX393062:DDX393067 DNT393062:DNT393067 DXP393062:DXP393067 EHL393062:EHL393067 ERH393062:ERH393067 FBD393062:FBD393067 FKZ393062:FKZ393067 FUV393062:FUV393067 GER393062:GER393067 GON393062:GON393067 GYJ393062:GYJ393067 HIF393062:HIF393067 HSB393062:HSB393067 IBX393062:IBX393067 ILT393062:ILT393067 IVP393062:IVP393067 JFL393062:JFL393067 JPH393062:JPH393067 JZD393062:JZD393067 KIZ393062:KIZ393067 KSV393062:KSV393067 LCR393062:LCR393067 LMN393062:LMN393067 LWJ393062:LWJ393067 MGF393062:MGF393067 MQB393062:MQB393067 MZX393062:MZX393067 NJT393062:NJT393067 NTP393062:NTP393067 ODL393062:ODL393067 ONH393062:ONH393067 OXD393062:OXD393067 PGZ393062:PGZ393067 PQV393062:PQV393067 QAR393062:QAR393067 QKN393062:QKN393067 QUJ393062:QUJ393067 REF393062:REF393067 ROB393062:ROB393067 RXX393062:RXX393067 SHT393062:SHT393067 SRP393062:SRP393067 TBL393062:TBL393067 TLH393062:TLH393067 TVD393062:TVD393067 UEZ393062:UEZ393067 UOV393062:UOV393067 UYR393062:UYR393067 VIN393062:VIN393067 VSJ393062:VSJ393067 WCF393062:WCF393067 WMB393062:WMB393067 WVX393062:WVX393067 AC458598:AC458603 JL458598:JL458603 TH458598:TH458603 ADD458598:ADD458603 AMZ458598:AMZ458603 AWV458598:AWV458603 BGR458598:BGR458603 BQN458598:BQN458603 CAJ458598:CAJ458603 CKF458598:CKF458603 CUB458598:CUB458603 DDX458598:DDX458603 DNT458598:DNT458603 DXP458598:DXP458603 EHL458598:EHL458603 ERH458598:ERH458603 FBD458598:FBD458603 FKZ458598:FKZ458603 FUV458598:FUV458603 GER458598:GER458603 GON458598:GON458603 GYJ458598:GYJ458603 HIF458598:HIF458603 HSB458598:HSB458603 IBX458598:IBX458603 ILT458598:ILT458603 IVP458598:IVP458603 JFL458598:JFL458603 JPH458598:JPH458603 JZD458598:JZD458603 KIZ458598:KIZ458603 KSV458598:KSV458603 LCR458598:LCR458603 LMN458598:LMN458603 LWJ458598:LWJ458603 MGF458598:MGF458603 MQB458598:MQB458603 MZX458598:MZX458603 NJT458598:NJT458603 NTP458598:NTP458603 ODL458598:ODL458603 ONH458598:ONH458603 OXD458598:OXD458603 PGZ458598:PGZ458603 PQV458598:PQV458603 QAR458598:QAR458603 QKN458598:QKN458603 QUJ458598:QUJ458603 REF458598:REF458603 ROB458598:ROB458603 RXX458598:RXX458603 SHT458598:SHT458603 SRP458598:SRP458603 TBL458598:TBL458603 TLH458598:TLH458603 TVD458598:TVD458603 UEZ458598:UEZ458603 UOV458598:UOV458603 UYR458598:UYR458603 VIN458598:VIN458603 VSJ458598:VSJ458603 WCF458598:WCF458603 WMB458598:WMB458603 WVX458598:WVX458603 AC524134:AC524139 JL524134:JL524139 TH524134:TH524139 ADD524134:ADD524139 AMZ524134:AMZ524139 AWV524134:AWV524139 BGR524134:BGR524139 BQN524134:BQN524139 CAJ524134:CAJ524139 CKF524134:CKF524139 CUB524134:CUB524139 DDX524134:DDX524139 DNT524134:DNT524139 DXP524134:DXP524139 EHL524134:EHL524139 ERH524134:ERH524139 FBD524134:FBD524139 FKZ524134:FKZ524139 FUV524134:FUV524139 GER524134:GER524139 GON524134:GON524139 GYJ524134:GYJ524139 HIF524134:HIF524139 HSB524134:HSB524139 IBX524134:IBX524139 ILT524134:ILT524139 IVP524134:IVP524139 JFL524134:JFL524139 JPH524134:JPH524139 JZD524134:JZD524139 KIZ524134:KIZ524139 KSV524134:KSV524139 LCR524134:LCR524139 LMN524134:LMN524139 LWJ524134:LWJ524139 MGF524134:MGF524139 MQB524134:MQB524139 MZX524134:MZX524139 NJT524134:NJT524139 NTP524134:NTP524139 ODL524134:ODL524139 ONH524134:ONH524139 OXD524134:OXD524139 PGZ524134:PGZ524139 PQV524134:PQV524139 QAR524134:QAR524139 QKN524134:QKN524139 QUJ524134:QUJ524139 REF524134:REF524139 ROB524134:ROB524139 RXX524134:RXX524139 SHT524134:SHT524139 SRP524134:SRP524139 TBL524134:TBL524139 TLH524134:TLH524139 TVD524134:TVD524139 UEZ524134:UEZ524139 UOV524134:UOV524139 UYR524134:UYR524139 VIN524134:VIN524139 VSJ524134:VSJ524139 WCF524134:WCF524139 WMB524134:WMB524139 WVX524134:WVX524139 AC589670:AC589675 JL589670:JL589675 TH589670:TH589675 ADD589670:ADD589675 AMZ589670:AMZ589675 AWV589670:AWV589675 BGR589670:BGR589675 BQN589670:BQN589675 CAJ589670:CAJ589675 CKF589670:CKF589675 CUB589670:CUB589675 DDX589670:DDX589675 DNT589670:DNT589675 DXP589670:DXP589675 EHL589670:EHL589675 ERH589670:ERH589675 FBD589670:FBD589675 FKZ589670:FKZ589675 FUV589670:FUV589675 GER589670:GER589675 GON589670:GON589675 GYJ589670:GYJ589675 HIF589670:HIF589675 HSB589670:HSB589675 IBX589670:IBX589675 ILT589670:ILT589675 IVP589670:IVP589675 JFL589670:JFL589675 JPH589670:JPH589675 JZD589670:JZD589675 KIZ589670:KIZ589675 KSV589670:KSV589675 LCR589670:LCR589675 LMN589670:LMN589675 LWJ589670:LWJ589675 MGF589670:MGF589675 MQB589670:MQB589675 MZX589670:MZX589675 NJT589670:NJT589675 NTP589670:NTP589675 ODL589670:ODL589675 ONH589670:ONH589675 OXD589670:OXD589675 PGZ589670:PGZ589675 PQV589670:PQV589675 QAR589670:QAR589675 QKN589670:QKN589675 QUJ589670:QUJ589675 REF589670:REF589675 ROB589670:ROB589675 RXX589670:RXX589675 SHT589670:SHT589675 SRP589670:SRP589675 TBL589670:TBL589675 TLH589670:TLH589675 TVD589670:TVD589675 UEZ589670:UEZ589675 UOV589670:UOV589675 UYR589670:UYR589675 VIN589670:VIN589675 VSJ589670:VSJ589675 WCF589670:WCF589675 WMB589670:WMB589675 WVX589670:WVX589675 AC655206:AC655211 JL655206:JL655211 TH655206:TH655211 ADD655206:ADD655211 AMZ655206:AMZ655211 AWV655206:AWV655211 BGR655206:BGR655211 BQN655206:BQN655211 CAJ655206:CAJ655211 CKF655206:CKF655211 CUB655206:CUB655211 DDX655206:DDX655211 DNT655206:DNT655211 DXP655206:DXP655211 EHL655206:EHL655211 ERH655206:ERH655211 FBD655206:FBD655211 FKZ655206:FKZ655211 FUV655206:FUV655211 GER655206:GER655211 GON655206:GON655211 GYJ655206:GYJ655211 HIF655206:HIF655211 HSB655206:HSB655211 IBX655206:IBX655211 ILT655206:ILT655211 IVP655206:IVP655211 JFL655206:JFL655211 JPH655206:JPH655211 JZD655206:JZD655211 KIZ655206:KIZ655211 KSV655206:KSV655211 LCR655206:LCR655211 LMN655206:LMN655211 LWJ655206:LWJ655211 MGF655206:MGF655211 MQB655206:MQB655211 MZX655206:MZX655211 NJT655206:NJT655211 NTP655206:NTP655211 ODL655206:ODL655211 ONH655206:ONH655211 OXD655206:OXD655211 PGZ655206:PGZ655211 PQV655206:PQV655211 QAR655206:QAR655211 QKN655206:QKN655211 QUJ655206:QUJ655211 REF655206:REF655211 ROB655206:ROB655211 RXX655206:RXX655211 SHT655206:SHT655211 SRP655206:SRP655211 TBL655206:TBL655211 TLH655206:TLH655211 TVD655206:TVD655211 UEZ655206:UEZ655211 UOV655206:UOV655211 UYR655206:UYR655211 VIN655206:VIN655211 VSJ655206:VSJ655211 WCF655206:WCF655211 WMB655206:WMB655211 WVX655206:WVX655211 AC720742:AC720747 JL720742:JL720747 TH720742:TH720747 ADD720742:ADD720747 AMZ720742:AMZ720747 AWV720742:AWV720747 BGR720742:BGR720747 BQN720742:BQN720747 CAJ720742:CAJ720747 CKF720742:CKF720747 CUB720742:CUB720747 DDX720742:DDX720747 DNT720742:DNT720747 DXP720742:DXP720747 EHL720742:EHL720747 ERH720742:ERH720747 FBD720742:FBD720747 FKZ720742:FKZ720747 FUV720742:FUV720747 GER720742:GER720747 GON720742:GON720747 GYJ720742:GYJ720747 HIF720742:HIF720747 HSB720742:HSB720747 IBX720742:IBX720747 ILT720742:ILT720747 IVP720742:IVP720747 JFL720742:JFL720747 JPH720742:JPH720747 JZD720742:JZD720747 KIZ720742:KIZ720747 KSV720742:KSV720747 LCR720742:LCR720747 LMN720742:LMN720747 LWJ720742:LWJ720747 MGF720742:MGF720747 MQB720742:MQB720747 MZX720742:MZX720747 NJT720742:NJT720747 NTP720742:NTP720747 ODL720742:ODL720747 ONH720742:ONH720747 OXD720742:OXD720747 PGZ720742:PGZ720747 PQV720742:PQV720747 QAR720742:QAR720747 QKN720742:QKN720747 QUJ720742:QUJ720747 REF720742:REF720747 ROB720742:ROB720747 RXX720742:RXX720747 SHT720742:SHT720747 SRP720742:SRP720747 TBL720742:TBL720747 TLH720742:TLH720747 TVD720742:TVD720747 UEZ720742:UEZ720747 UOV720742:UOV720747 UYR720742:UYR720747 VIN720742:VIN720747 VSJ720742:VSJ720747 WCF720742:WCF720747 WMB720742:WMB720747 WVX720742:WVX720747 AC786278:AC786283 JL786278:JL786283 TH786278:TH786283 ADD786278:ADD786283 AMZ786278:AMZ786283 AWV786278:AWV786283 BGR786278:BGR786283 BQN786278:BQN786283 CAJ786278:CAJ786283 CKF786278:CKF786283 CUB786278:CUB786283 DDX786278:DDX786283 DNT786278:DNT786283 DXP786278:DXP786283 EHL786278:EHL786283 ERH786278:ERH786283 FBD786278:FBD786283 FKZ786278:FKZ786283 FUV786278:FUV786283 GER786278:GER786283 GON786278:GON786283 GYJ786278:GYJ786283 HIF786278:HIF786283 HSB786278:HSB786283 IBX786278:IBX786283 ILT786278:ILT786283 IVP786278:IVP786283 JFL786278:JFL786283 JPH786278:JPH786283 JZD786278:JZD786283 KIZ786278:KIZ786283 KSV786278:KSV786283 LCR786278:LCR786283 LMN786278:LMN786283 LWJ786278:LWJ786283 MGF786278:MGF786283 MQB786278:MQB786283 MZX786278:MZX786283 NJT786278:NJT786283 NTP786278:NTP786283 ODL786278:ODL786283 ONH786278:ONH786283 OXD786278:OXD786283 PGZ786278:PGZ786283 PQV786278:PQV786283 QAR786278:QAR786283 QKN786278:QKN786283 QUJ786278:QUJ786283 REF786278:REF786283 ROB786278:ROB786283 RXX786278:RXX786283 SHT786278:SHT786283 SRP786278:SRP786283 TBL786278:TBL786283 TLH786278:TLH786283 TVD786278:TVD786283 UEZ786278:UEZ786283 UOV786278:UOV786283 UYR786278:UYR786283 VIN786278:VIN786283 VSJ786278:VSJ786283 WCF786278:WCF786283 WMB786278:WMB786283 WVX786278:WVX786283 AC851814:AC851819 JL851814:JL851819 TH851814:TH851819 ADD851814:ADD851819 AMZ851814:AMZ851819 AWV851814:AWV851819 BGR851814:BGR851819 BQN851814:BQN851819 CAJ851814:CAJ851819 CKF851814:CKF851819 CUB851814:CUB851819 DDX851814:DDX851819 DNT851814:DNT851819 DXP851814:DXP851819 EHL851814:EHL851819 ERH851814:ERH851819 FBD851814:FBD851819 FKZ851814:FKZ851819 FUV851814:FUV851819 GER851814:GER851819 GON851814:GON851819 GYJ851814:GYJ851819 HIF851814:HIF851819 HSB851814:HSB851819 IBX851814:IBX851819 ILT851814:ILT851819 IVP851814:IVP851819 JFL851814:JFL851819 JPH851814:JPH851819 JZD851814:JZD851819 KIZ851814:KIZ851819 KSV851814:KSV851819 LCR851814:LCR851819 LMN851814:LMN851819 LWJ851814:LWJ851819 MGF851814:MGF851819 MQB851814:MQB851819 MZX851814:MZX851819 NJT851814:NJT851819 NTP851814:NTP851819 ODL851814:ODL851819 ONH851814:ONH851819 OXD851814:OXD851819 PGZ851814:PGZ851819 PQV851814:PQV851819 QAR851814:QAR851819 QKN851814:QKN851819 QUJ851814:QUJ851819 REF851814:REF851819 ROB851814:ROB851819 RXX851814:RXX851819 SHT851814:SHT851819 SRP851814:SRP851819 TBL851814:TBL851819 TLH851814:TLH851819 TVD851814:TVD851819 UEZ851814:UEZ851819 UOV851814:UOV851819 UYR851814:UYR851819 VIN851814:VIN851819 VSJ851814:VSJ851819 WCF851814:WCF851819 WMB851814:WMB851819 WVX851814:WVX851819 AC917350:AC917355 JL917350:JL917355 TH917350:TH917355 ADD917350:ADD917355 AMZ917350:AMZ917355 AWV917350:AWV917355 BGR917350:BGR917355 BQN917350:BQN917355 CAJ917350:CAJ917355 CKF917350:CKF917355 CUB917350:CUB917355 DDX917350:DDX917355 DNT917350:DNT917355 DXP917350:DXP917355 EHL917350:EHL917355 ERH917350:ERH917355 FBD917350:FBD917355 FKZ917350:FKZ917355 FUV917350:FUV917355 GER917350:GER917355 GON917350:GON917355 GYJ917350:GYJ917355 HIF917350:HIF917355 HSB917350:HSB917355 IBX917350:IBX917355 ILT917350:ILT917355 IVP917350:IVP917355 JFL917350:JFL917355 JPH917350:JPH917355 JZD917350:JZD917355 KIZ917350:KIZ917355 KSV917350:KSV917355 LCR917350:LCR917355 LMN917350:LMN917355 LWJ917350:LWJ917355 MGF917350:MGF917355 MQB917350:MQB917355 MZX917350:MZX917355 NJT917350:NJT917355 NTP917350:NTP917355 ODL917350:ODL917355 ONH917350:ONH917355 OXD917350:OXD917355 PGZ917350:PGZ917355 PQV917350:PQV917355 QAR917350:QAR917355 QKN917350:QKN917355 QUJ917350:QUJ917355 REF917350:REF917355 ROB917350:ROB917355 RXX917350:RXX917355 SHT917350:SHT917355 SRP917350:SRP917355 TBL917350:TBL917355 TLH917350:TLH917355 TVD917350:TVD917355 UEZ917350:UEZ917355 UOV917350:UOV917355 UYR917350:UYR917355 VIN917350:VIN917355 VSJ917350:VSJ917355 WCF917350:WCF917355 WMB917350:WMB917355 WVX917350:WVX917355 AC982886:AC982891 JL982886:JL982891 TH982886:TH982891 ADD982886:ADD982891 AMZ982886:AMZ982891 AWV982886:AWV982891 BGR982886:BGR982891 BQN982886:BQN982891 CAJ982886:CAJ982891 CKF982886:CKF982891 CUB982886:CUB982891 DDX982886:DDX982891 DNT982886:DNT982891 DXP982886:DXP982891 EHL982886:EHL982891 ERH982886:ERH982891 FBD982886:FBD982891 FKZ982886:FKZ982891 FUV982886:FUV982891 GER982886:GER982891 GON982886:GON982891 GYJ982886:GYJ982891 HIF982886:HIF982891 HSB982886:HSB982891 IBX982886:IBX982891 ILT982886:ILT982891 IVP982886:IVP982891 JFL982886:JFL982891 JPH982886:JPH982891 JZD982886:JZD982891 KIZ982886:KIZ982891 KSV982886:KSV982891 LCR982886:LCR982891 LMN982886:LMN982891 LWJ982886:LWJ982891 MGF982886:MGF982891 MQB982886:MQB982891 MZX982886:MZX982891 NJT982886:NJT982891 NTP982886:NTP982891 ODL982886:ODL982891 ONH982886:ONH982891 OXD982886:OXD982891 PGZ982886:PGZ982891 PQV982886:PQV982891 QAR982886:QAR982891 QKN982886:QKN982891 QUJ982886:QUJ982891 REF982886:REF982891 ROB982886:ROB982891 RXX982886:RXX982891 SHT982886:SHT982891 SRP982886:SRP982891 TBL982886:TBL982891 TLH982886:TLH982891 TVD982886:TVD982891 UEZ982886:UEZ982891 UOV982886:UOV982891 UYR982886:UYR982891 VIN982886:VIN982891 VSJ982886:VSJ982891 WCF982886:WCF982891 WMB982886:WMB982891 WVX982886:WVX982891 AE65382:AE65387 JN65382:JN65387 TJ65382:TJ65387 ADF65382:ADF65387 ANB65382:ANB65387 AWX65382:AWX65387 BGT65382:BGT65387 BQP65382:BQP65387 CAL65382:CAL65387 CKH65382:CKH65387 CUD65382:CUD65387 DDZ65382:DDZ65387 DNV65382:DNV65387 DXR65382:DXR65387 EHN65382:EHN65387 ERJ65382:ERJ65387 FBF65382:FBF65387 FLB65382:FLB65387 FUX65382:FUX65387 GET65382:GET65387 GOP65382:GOP65387 GYL65382:GYL65387 HIH65382:HIH65387 HSD65382:HSD65387 IBZ65382:IBZ65387 ILV65382:ILV65387 IVR65382:IVR65387 JFN65382:JFN65387 JPJ65382:JPJ65387 JZF65382:JZF65387 KJB65382:KJB65387 KSX65382:KSX65387 LCT65382:LCT65387 LMP65382:LMP65387 LWL65382:LWL65387 MGH65382:MGH65387 MQD65382:MQD65387 MZZ65382:MZZ65387 NJV65382:NJV65387 NTR65382:NTR65387 ODN65382:ODN65387 ONJ65382:ONJ65387 OXF65382:OXF65387 PHB65382:PHB65387 PQX65382:PQX65387 QAT65382:QAT65387 QKP65382:QKP65387 QUL65382:QUL65387 REH65382:REH65387 ROD65382:ROD65387 RXZ65382:RXZ65387 SHV65382:SHV65387 SRR65382:SRR65387 TBN65382:TBN65387 TLJ65382:TLJ65387 TVF65382:TVF65387 UFB65382:UFB65387 UOX65382:UOX65387 UYT65382:UYT65387 VIP65382:VIP65387 VSL65382:VSL65387 WCH65382:WCH65387 WMD65382:WMD65387 WVZ65382:WVZ65387 AE130918:AE130923 JN130918:JN130923 TJ130918:TJ130923 ADF130918:ADF130923 ANB130918:ANB130923 AWX130918:AWX130923 BGT130918:BGT130923 BQP130918:BQP130923 CAL130918:CAL130923 CKH130918:CKH130923 CUD130918:CUD130923 DDZ130918:DDZ130923 DNV130918:DNV130923 DXR130918:DXR130923 EHN130918:EHN130923 ERJ130918:ERJ130923 FBF130918:FBF130923 FLB130918:FLB130923 FUX130918:FUX130923 GET130918:GET130923 GOP130918:GOP130923 GYL130918:GYL130923 HIH130918:HIH130923 HSD130918:HSD130923 IBZ130918:IBZ130923 ILV130918:ILV130923 IVR130918:IVR130923 JFN130918:JFN130923 JPJ130918:JPJ130923 JZF130918:JZF130923 KJB130918:KJB130923 KSX130918:KSX130923 LCT130918:LCT130923 LMP130918:LMP130923 LWL130918:LWL130923 MGH130918:MGH130923 MQD130918:MQD130923 MZZ130918:MZZ130923 NJV130918:NJV130923 NTR130918:NTR130923 ODN130918:ODN130923 ONJ130918:ONJ130923 OXF130918:OXF130923 PHB130918:PHB130923 PQX130918:PQX130923 QAT130918:QAT130923 QKP130918:QKP130923 QUL130918:QUL130923 REH130918:REH130923 ROD130918:ROD130923 RXZ130918:RXZ130923 SHV130918:SHV130923 SRR130918:SRR130923 TBN130918:TBN130923 TLJ130918:TLJ130923 TVF130918:TVF130923 UFB130918:UFB130923 UOX130918:UOX130923 UYT130918:UYT130923 VIP130918:VIP130923 VSL130918:VSL130923 WCH130918:WCH130923 WMD130918:WMD130923 WVZ130918:WVZ130923 AE196454:AE196459 JN196454:JN196459 TJ196454:TJ196459 ADF196454:ADF196459 ANB196454:ANB196459 AWX196454:AWX196459 BGT196454:BGT196459 BQP196454:BQP196459 CAL196454:CAL196459 CKH196454:CKH196459 CUD196454:CUD196459 DDZ196454:DDZ196459 DNV196454:DNV196459 DXR196454:DXR196459 EHN196454:EHN196459 ERJ196454:ERJ196459 FBF196454:FBF196459 FLB196454:FLB196459 FUX196454:FUX196459 GET196454:GET196459 GOP196454:GOP196459 GYL196454:GYL196459 HIH196454:HIH196459 HSD196454:HSD196459 IBZ196454:IBZ196459 ILV196454:ILV196459 IVR196454:IVR196459 JFN196454:JFN196459 JPJ196454:JPJ196459 JZF196454:JZF196459 KJB196454:KJB196459 KSX196454:KSX196459 LCT196454:LCT196459 LMP196454:LMP196459 LWL196454:LWL196459 MGH196454:MGH196459 MQD196454:MQD196459 MZZ196454:MZZ196459 NJV196454:NJV196459 NTR196454:NTR196459 ODN196454:ODN196459 ONJ196454:ONJ196459 OXF196454:OXF196459 PHB196454:PHB196459 PQX196454:PQX196459 QAT196454:QAT196459 QKP196454:QKP196459 QUL196454:QUL196459 REH196454:REH196459 ROD196454:ROD196459 RXZ196454:RXZ196459 SHV196454:SHV196459 SRR196454:SRR196459 TBN196454:TBN196459 TLJ196454:TLJ196459 TVF196454:TVF196459 UFB196454:UFB196459 UOX196454:UOX196459 UYT196454:UYT196459 VIP196454:VIP196459 VSL196454:VSL196459 WCH196454:WCH196459 WMD196454:WMD196459 WVZ196454:WVZ196459 AE261990:AE261995 JN261990:JN261995 TJ261990:TJ261995 ADF261990:ADF261995 ANB261990:ANB261995 AWX261990:AWX261995 BGT261990:BGT261995 BQP261990:BQP261995 CAL261990:CAL261995 CKH261990:CKH261995 CUD261990:CUD261995 DDZ261990:DDZ261995 DNV261990:DNV261995 DXR261990:DXR261995 EHN261990:EHN261995 ERJ261990:ERJ261995 FBF261990:FBF261995 FLB261990:FLB261995 FUX261990:FUX261995 GET261990:GET261995 GOP261990:GOP261995 GYL261990:GYL261995 HIH261990:HIH261995 HSD261990:HSD261995 IBZ261990:IBZ261995 ILV261990:ILV261995 IVR261990:IVR261995 JFN261990:JFN261995 JPJ261990:JPJ261995 JZF261990:JZF261995 KJB261990:KJB261995 KSX261990:KSX261995 LCT261990:LCT261995 LMP261990:LMP261995 LWL261990:LWL261995 MGH261990:MGH261995 MQD261990:MQD261995 MZZ261990:MZZ261995 NJV261990:NJV261995 NTR261990:NTR261995 ODN261990:ODN261995 ONJ261990:ONJ261995 OXF261990:OXF261995 PHB261990:PHB261995 PQX261990:PQX261995 QAT261990:QAT261995 QKP261990:QKP261995 QUL261990:QUL261995 REH261990:REH261995 ROD261990:ROD261995 RXZ261990:RXZ261995 SHV261990:SHV261995 SRR261990:SRR261995 TBN261990:TBN261995 TLJ261990:TLJ261995 TVF261990:TVF261995 UFB261990:UFB261995 UOX261990:UOX261995 UYT261990:UYT261995 VIP261990:VIP261995 VSL261990:VSL261995 WCH261990:WCH261995 WMD261990:WMD261995 WVZ261990:WVZ261995 AE327526:AE327531 JN327526:JN327531 TJ327526:TJ327531 ADF327526:ADF327531 ANB327526:ANB327531 AWX327526:AWX327531 BGT327526:BGT327531 BQP327526:BQP327531 CAL327526:CAL327531 CKH327526:CKH327531 CUD327526:CUD327531 DDZ327526:DDZ327531 DNV327526:DNV327531 DXR327526:DXR327531 EHN327526:EHN327531 ERJ327526:ERJ327531 FBF327526:FBF327531 FLB327526:FLB327531 FUX327526:FUX327531 GET327526:GET327531 GOP327526:GOP327531 GYL327526:GYL327531 HIH327526:HIH327531 HSD327526:HSD327531 IBZ327526:IBZ327531 ILV327526:ILV327531 IVR327526:IVR327531 JFN327526:JFN327531 JPJ327526:JPJ327531 JZF327526:JZF327531 KJB327526:KJB327531 KSX327526:KSX327531 LCT327526:LCT327531 LMP327526:LMP327531 LWL327526:LWL327531 MGH327526:MGH327531 MQD327526:MQD327531 MZZ327526:MZZ327531 NJV327526:NJV327531 NTR327526:NTR327531 ODN327526:ODN327531 ONJ327526:ONJ327531 OXF327526:OXF327531 PHB327526:PHB327531 PQX327526:PQX327531 QAT327526:QAT327531 QKP327526:QKP327531 QUL327526:QUL327531 REH327526:REH327531 ROD327526:ROD327531 RXZ327526:RXZ327531 SHV327526:SHV327531 SRR327526:SRR327531 TBN327526:TBN327531 TLJ327526:TLJ327531 TVF327526:TVF327531 UFB327526:UFB327531 UOX327526:UOX327531 UYT327526:UYT327531 VIP327526:VIP327531 VSL327526:VSL327531 WCH327526:WCH327531 WMD327526:WMD327531 WVZ327526:WVZ327531 AE393062:AE393067 JN393062:JN393067 TJ393062:TJ393067 ADF393062:ADF393067 ANB393062:ANB393067 AWX393062:AWX393067 BGT393062:BGT393067 BQP393062:BQP393067 CAL393062:CAL393067 CKH393062:CKH393067 CUD393062:CUD393067 DDZ393062:DDZ393067 DNV393062:DNV393067 DXR393062:DXR393067 EHN393062:EHN393067 ERJ393062:ERJ393067 FBF393062:FBF393067 FLB393062:FLB393067 FUX393062:FUX393067 GET393062:GET393067 GOP393062:GOP393067 GYL393062:GYL393067 HIH393062:HIH393067 HSD393062:HSD393067 IBZ393062:IBZ393067 ILV393062:ILV393067 IVR393062:IVR393067 JFN393062:JFN393067 JPJ393062:JPJ393067 JZF393062:JZF393067 KJB393062:KJB393067 KSX393062:KSX393067 LCT393062:LCT393067 LMP393062:LMP393067 LWL393062:LWL393067 MGH393062:MGH393067 MQD393062:MQD393067 MZZ393062:MZZ393067 NJV393062:NJV393067 NTR393062:NTR393067 ODN393062:ODN393067 ONJ393062:ONJ393067 OXF393062:OXF393067 PHB393062:PHB393067 PQX393062:PQX393067 QAT393062:QAT393067 QKP393062:QKP393067 QUL393062:QUL393067 REH393062:REH393067 ROD393062:ROD393067 RXZ393062:RXZ393067 SHV393062:SHV393067 SRR393062:SRR393067 TBN393062:TBN393067 TLJ393062:TLJ393067 TVF393062:TVF393067 UFB393062:UFB393067 UOX393062:UOX393067 UYT393062:UYT393067 VIP393062:VIP393067 VSL393062:VSL393067 WCH393062:WCH393067 WMD393062:WMD393067 WVZ393062:WVZ393067 AE458598:AE458603 JN458598:JN458603 TJ458598:TJ458603 ADF458598:ADF458603 ANB458598:ANB458603 AWX458598:AWX458603 BGT458598:BGT458603 BQP458598:BQP458603 CAL458598:CAL458603 CKH458598:CKH458603 CUD458598:CUD458603 DDZ458598:DDZ458603 DNV458598:DNV458603 DXR458598:DXR458603 EHN458598:EHN458603 ERJ458598:ERJ458603 FBF458598:FBF458603 FLB458598:FLB458603 FUX458598:FUX458603 GET458598:GET458603 GOP458598:GOP458603 GYL458598:GYL458603 HIH458598:HIH458603 HSD458598:HSD458603 IBZ458598:IBZ458603 ILV458598:ILV458603 IVR458598:IVR458603 JFN458598:JFN458603 JPJ458598:JPJ458603 JZF458598:JZF458603 KJB458598:KJB458603 KSX458598:KSX458603 LCT458598:LCT458603 LMP458598:LMP458603 LWL458598:LWL458603 MGH458598:MGH458603 MQD458598:MQD458603 MZZ458598:MZZ458603 NJV458598:NJV458603 NTR458598:NTR458603 ODN458598:ODN458603 ONJ458598:ONJ458603 OXF458598:OXF458603 PHB458598:PHB458603 PQX458598:PQX458603 QAT458598:QAT458603 QKP458598:QKP458603 QUL458598:QUL458603 REH458598:REH458603 ROD458598:ROD458603 RXZ458598:RXZ458603 SHV458598:SHV458603 SRR458598:SRR458603 TBN458598:TBN458603 TLJ458598:TLJ458603 TVF458598:TVF458603 UFB458598:UFB458603 UOX458598:UOX458603 UYT458598:UYT458603 VIP458598:VIP458603 VSL458598:VSL458603 WCH458598:WCH458603 WMD458598:WMD458603 WVZ458598:WVZ458603 AE524134:AE524139 JN524134:JN524139 TJ524134:TJ524139 ADF524134:ADF524139 ANB524134:ANB524139 AWX524134:AWX524139 BGT524134:BGT524139 BQP524134:BQP524139 CAL524134:CAL524139 CKH524134:CKH524139 CUD524134:CUD524139 DDZ524134:DDZ524139 DNV524134:DNV524139 DXR524134:DXR524139 EHN524134:EHN524139 ERJ524134:ERJ524139 FBF524134:FBF524139 FLB524134:FLB524139 FUX524134:FUX524139 GET524134:GET524139 GOP524134:GOP524139 GYL524134:GYL524139 HIH524134:HIH524139 HSD524134:HSD524139 IBZ524134:IBZ524139 ILV524134:ILV524139 IVR524134:IVR524139 JFN524134:JFN524139 JPJ524134:JPJ524139 JZF524134:JZF524139 KJB524134:KJB524139 KSX524134:KSX524139 LCT524134:LCT524139 LMP524134:LMP524139 LWL524134:LWL524139 MGH524134:MGH524139 MQD524134:MQD524139 MZZ524134:MZZ524139 NJV524134:NJV524139 NTR524134:NTR524139 ODN524134:ODN524139 ONJ524134:ONJ524139 OXF524134:OXF524139 PHB524134:PHB524139 PQX524134:PQX524139 QAT524134:QAT524139 QKP524134:QKP524139 QUL524134:QUL524139 REH524134:REH524139 ROD524134:ROD524139 RXZ524134:RXZ524139 SHV524134:SHV524139 SRR524134:SRR524139 TBN524134:TBN524139 TLJ524134:TLJ524139 TVF524134:TVF524139 UFB524134:UFB524139 UOX524134:UOX524139 UYT524134:UYT524139 VIP524134:VIP524139 VSL524134:VSL524139 WCH524134:WCH524139 WMD524134:WMD524139 WVZ524134:WVZ524139 AE589670:AE589675 JN589670:JN589675 TJ589670:TJ589675 ADF589670:ADF589675 ANB589670:ANB589675 AWX589670:AWX589675 BGT589670:BGT589675 BQP589670:BQP589675 CAL589670:CAL589675 CKH589670:CKH589675 CUD589670:CUD589675 DDZ589670:DDZ589675 DNV589670:DNV589675 DXR589670:DXR589675 EHN589670:EHN589675 ERJ589670:ERJ589675 FBF589670:FBF589675 FLB589670:FLB589675 FUX589670:FUX589675 GET589670:GET589675 GOP589670:GOP589675 GYL589670:GYL589675 HIH589670:HIH589675 HSD589670:HSD589675 IBZ589670:IBZ589675 ILV589670:ILV589675 IVR589670:IVR589675 JFN589670:JFN589675 JPJ589670:JPJ589675 JZF589670:JZF589675 KJB589670:KJB589675 KSX589670:KSX589675 LCT589670:LCT589675 LMP589670:LMP589675 LWL589670:LWL589675 MGH589670:MGH589675 MQD589670:MQD589675 MZZ589670:MZZ589675 NJV589670:NJV589675 NTR589670:NTR589675 ODN589670:ODN589675 ONJ589670:ONJ589675 OXF589670:OXF589675 PHB589670:PHB589675 PQX589670:PQX589675 QAT589670:QAT589675 QKP589670:QKP589675 QUL589670:QUL589675 REH589670:REH589675 ROD589670:ROD589675 RXZ589670:RXZ589675 SHV589670:SHV589675 SRR589670:SRR589675 TBN589670:TBN589675 TLJ589670:TLJ589675 TVF589670:TVF589675 UFB589670:UFB589675 UOX589670:UOX589675 UYT589670:UYT589675 VIP589670:VIP589675 VSL589670:VSL589675 WCH589670:WCH589675 WMD589670:WMD589675 WVZ589670:WVZ589675 AE655206:AE655211 JN655206:JN655211 TJ655206:TJ655211 ADF655206:ADF655211 ANB655206:ANB655211 AWX655206:AWX655211 BGT655206:BGT655211 BQP655206:BQP655211 CAL655206:CAL655211 CKH655206:CKH655211 CUD655206:CUD655211 DDZ655206:DDZ655211 DNV655206:DNV655211 DXR655206:DXR655211 EHN655206:EHN655211 ERJ655206:ERJ655211 FBF655206:FBF655211 FLB655206:FLB655211 FUX655206:FUX655211 GET655206:GET655211 GOP655206:GOP655211 GYL655206:GYL655211 HIH655206:HIH655211 HSD655206:HSD655211 IBZ655206:IBZ655211 ILV655206:ILV655211 IVR655206:IVR655211 JFN655206:JFN655211 JPJ655206:JPJ655211 JZF655206:JZF655211 KJB655206:KJB655211 KSX655206:KSX655211 LCT655206:LCT655211 LMP655206:LMP655211 LWL655206:LWL655211 MGH655206:MGH655211 MQD655206:MQD655211 MZZ655206:MZZ655211 NJV655206:NJV655211 NTR655206:NTR655211 ODN655206:ODN655211 ONJ655206:ONJ655211 OXF655206:OXF655211 PHB655206:PHB655211 PQX655206:PQX655211 QAT655206:QAT655211 QKP655206:QKP655211 QUL655206:QUL655211 REH655206:REH655211 ROD655206:ROD655211 RXZ655206:RXZ655211 SHV655206:SHV655211 SRR655206:SRR655211 TBN655206:TBN655211 TLJ655206:TLJ655211 TVF655206:TVF655211 UFB655206:UFB655211 UOX655206:UOX655211 UYT655206:UYT655211 VIP655206:VIP655211 VSL655206:VSL655211 WCH655206:WCH655211 WMD655206:WMD655211 WVZ655206:WVZ655211 AE720742:AE720747 JN720742:JN720747 TJ720742:TJ720747 ADF720742:ADF720747 ANB720742:ANB720747 AWX720742:AWX720747 BGT720742:BGT720747 BQP720742:BQP720747 CAL720742:CAL720747 CKH720742:CKH720747 CUD720742:CUD720747 DDZ720742:DDZ720747 DNV720742:DNV720747 DXR720742:DXR720747 EHN720742:EHN720747 ERJ720742:ERJ720747 FBF720742:FBF720747 FLB720742:FLB720747 FUX720742:FUX720747 GET720742:GET720747 GOP720742:GOP720747 GYL720742:GYL720747 HIH720742:HIH720747 HSD720742:HSD720747 IBZ720742:IBZ720747 ILV720742:ILV720747 IVR720742:IVR720747 JFN720742:JFN720747 JPJ720742:JPJ720747 JZF720742:JZF720747 KJB720742:KJB720747 KSX720742:KSX720747 LCT720742:LCT720747 LMP720742:LMP720747 LWL720742:LWL720747 MGH720742:MGH720747 MQD720742:MQD720747 MZZ720742:MZZ720747 NJV720742:NJV720747 NTR720742:NTR720747 ODN720742:ODN720747 ONJ720742:ONJ720747 OXF720742:OXF720747 PHB720742:PHB720747 PQX720742:PQX720747 QAT720742:QAT720747 QKP720742:QKP720747 QUL720742:QUL720747 REH720742:REH720747 ROD720742:ROD720747 RXZ720742:RXZ720747 SHV720742:SHV720747 SRR720742:SRR720747 TBN720742:TBN720747 TLJ720742:TLJ720747 TVF720742:TVF720747 UFB720742:UFB720747 UOX720742:UOX720747 UYT720742:UYT720747 VIP720742:VIP720747 VSL720742:VSL720747 WCH720742:WCH720747 WMD720742:WMD720747 WVZ720742:WVZ720747 AE786278:AE786283 JN786278:JN786283 TJ786278:TJ786283 ADF786278:ADF786283 ANB786278:ANB786283 AWX786278:AWX786283 BGT786278:BGT786283 BQP786278:BQP786283 CAL786278:CAL786283 CKH786278:CKH786283 CUD786278:CUD786283 DDZ786278:DDZ786283 DNV786278:DNV786283 DXR786278:DXR786283 EHN786278:EHN786283 ERJ786278:ERJ786283 FBF786278:FBF786283 FLB786278:FLB786283 FUX786278:FUX786283 GET786278:GET786283 GOP786278:GOP786283 GYL786278:GYL786283 HIH786278:HIH786283 HSD786278:HSD786283 IBZ786278:IBZ786283 ILV786278:ILV786283 IVR786278:IVR786283 JFN786278:JFN786283 JPJ786278:JPJ786283 JZF786278:JZF786283 KJB786278:KJB786283 KSX786278:KSX786283 LCT786278:LCT786283 LMP786278:LMP786283 LWL786278:LWL786283 MGH786278:MGH786283 MQD786278:MQD786283 MZZ786278:MZZ786283 NJV786278:NJV786283 NTR786278:NTR786283 ODN786278:ODN786283 ONJ786278:ONJ786283 OXF786278:OXF786283 PHB786278:PHB786283 PQX786278:PQX786283 QAT786278:QAT786283 QKP786278:QKP786283 QUL786278:QUL786283 REH786278:REH786283 ROD786278:ROD786283 RXZ786278:RXZ786283 SHV786278:SHV786283 SRR786278:SRR786283 TBN786278:TBN786283 TLJ786278:TLJ786283 TVF786278:TVF786283 UFB786278:UFB786283 UOX786278:UOX786283 UYT786278:UYT786283 VIP786278:VIP786283 VSL786278:VSL786283 WCH786278:WCH786283 WMD786278:WMD786283 WVZ786278:WVZ786283 AE851814:AE851819 JN851814:JN851819 TJ851814:TJ851819 ADF851814:ADF851819 ANB851814:ANB851819 AWX851814:AWX851819 BGT851814:BGT851819 BQP851814:BQP851819 CAL851814:CAL851819 CKH851814:CKH851819 CUD851814:CUD851819 DDZ851814:DDZ851819 DNV851814:DNV851819 DXR851814:DXR851819 EHN851814:EHN851819 ERJ851814:ERJ851819 FBF851814:FBF851819 FLB851814:FLB851819 FUX851814:FUX851819 GET851814:GET851819 GOP851814:GOP851819 GYL851814:GYL851819 HIH851814:HIH851819 HSD851814:HSD851819 IBZ851814:IBZ851819 ILV851814:ILV851819 IVR851814:IVR851819 JFN851814:JFN851819 JPJ851814:JPJ851819 JZF851814:JZF851819 KJB851814:KJB851819 KSX851814:KSX851819 LCT851814:LCT851819 LMP851814:LMP851819 LWL851814:LWL851819 MGH851814:MGH851819 MQD851814:MQD851819 MZZ851814:MZZ851819 NJV851814:NJV851819 NTR851814:NTR851819 ODN851814:ODN851819 ONJ851814:ONJ851819 OXF851814:OXF851819 PHB851814:PHB851819 PQX851814:PQX851819 QAT851814:QAT851819 QKP851814:QKP851819 QUL851814:QUL851819 REH851814:REH851819 ROD851814:ROD851819 RXZ851814:RXZ851819 SHV851814:SHV851819 SRR851814:SRR851819 TBN851814:TBN851819 TLJ851814:TLJ851819 TVF851814:TVF851819 UFB851814:UFB851819 UOX851814:UOX851819 UYT851814:UYT851819 VIP851814:VIP851819 VSL851814:VSL851819 WCH851814:WCH851819 WMD851814:WMD851819 WVZ851814:WVZ851819 AE917350:AE917355 JN917350:JN917355 TJ917350:TJ917355 ADF917350:ADF917355 ANB917350:ANB917355 AWX917350:AWX917355 BGT917350:BGT917355 BQP917350:BQP917355 CAL917350:CAL917355 CKH917350:CKH917355 CUD917350:CUD917355 DDZ917350:DDZ917355 DNV917350:DNV917355 DXR917350:DXR917355 EHN917350:EHN917355 ERJ917350:ERJ917355 FBF917350:FBF917355 FLB917350:FLB917355 FUX917350:FUX917355 GET917350:GET917355 GOP917350:GOP917355 GYL917350:GYL917355 HIH917350:HIH917355 HSD917350:HSD917355 IBZ917350:IBZ917355 ILV917350:ILV917355 IVR917350:IVR917355 JFN917350:JFN917355 JPJ917350:JPJ917355 JZF917350:JZF917355 KJB917350:KJB917355 KSX917350:KSX917355 LCT917350:LCT917355 LMP917350:LMP917355 LWL917350:LWL917355 MGH917350:MGH917355 MQD917350:MQD917355 MZZ917350:MZZ917355 NJV917350:NJV917355 NTR917350:NTR917355 ODN917350:ODN917355 ONJ917350:ONJ917355 OXF917350:OXF917355 PHB917350:PHB917355 PQX917350:PQX917355 QAT917350:QAT917355 QKP917350:QKP917355 QUL917350:QUL917355 REH917350:REH917355 ROD917350:ROD917355 RXZ917350:RXZ917355 SHV917350:SHV917355 SRR917350:SRR917355 TBN917350:TBN917355 TLJ917350:TLJ917355 TVF917350:TVF917355 UFB917350:UFB917355 UOX917350:UOX917355 UYT917350:UYT917355 VIP917350:VIP917355 VSL917350:VSL917355 WCH917350:WCH917355 WMD917350:WMD917355 WVZ917350:WVZ917355 AE982886:AE982891 JN982886:JN982891 TJ982886:TJ982891 ADF982886:ADF982891 ANB982886:ANB982891 AWX982886:AWX982891 BGT982886:BGT982891 BQP982886:BQP982891 CAL982886:CAL982891 CKH982886:CKH982891 CUD982886:CUD982891 DDZ982886:DDZ982891 DNV982886:DNV982891 DXR982886:DXR982891 EHN982886:EHN982891 ERJ982886:ERJ982891 FBF982886:FBF982891 FLB982886:FLB982891 FUX982886:FUX982891 GET982886:GET982891 GOP982886:GOP982891 GYL982886:GYL982891 HIH982886:HIH982891 HSD982886:HSD982891 IBZ982886:IBZ982891 ILV982886:ILV982891 IVR982886:IVR982891 JFN982886:JFN982891 JPJ982886:JPJ982891 JZF982886:JZF982891 KJB982886:KJB982891 KSX982886:KSX982891 LCT982886:LCT982891 LMP982886:LMP982891 LWL982886:LWL982891 MGH982886:MGH982891 MQD982886:MQD982891 MZZ982886:MZZ982891 NJV982886:NJV982891 NTR982886:NTR982891 ODN982886:ODN982891 ONJ982886:ONJ982891 OXF982886:OXF982891 PHB982886:PHB982891 PQX982886:PQX982891 QAT982886:QAT982891 QKP982886:QKP982891 QUL982886:QUL982891 REH982886:REH982891 ROD982886:ROD982891 RXZ982886:RXZ982891 SHV982886:SHV982891 SRR982886:SRR982891 TBN982886:TBN982891 TLJ982886:TLJ982891 TVF982886:TVF982891 UFB982886:UFB982891 UOX982886:UOX982891 UYT982886:UYT982891 VIP982886:VIP982891 VSL982886:VSL982891 WCH982886:WCH982891 WMD982886:WMD982891 WVZ982886:WVZ982891 AC65432:AC65441 JL65432:JL65441 TH65432:TH65441 ADD65432:ADD65441 AMZ65432:AMZ65441 AWV65432:AWV65441 BGR65432:BGR65441 BQN65432:BQN65441 CAJ65432:CAJ65441 CKF65432:CKF65441 CUB65432:CUB65441 DDX65432:DDX65441 DNT65432:DNT65441 DXP65432:DXP65441 EHL65432:EHL65441 ERH65432:ERH65441 FBD65432:FBD65441 FKZ65432:FKZ65441 FUV65432:FUV65441 GER65432:GER65441 GON65432:GON65441 GYJ65432:GYJ65441 HIF65432:HIF65441 HSB65432:HSB65441 IBX65432:IBX65441 ILT65432:ILT65441 IVP65432:IVP65441 JFL65432:JFL65441 JPH65432:JPH65441 JZD65432:JZD65441 KIZ65432:KIZ65441 KSV65432:KSV65441 LCR65432:LCR65441 LMN65432:LMN65441 LWJ65432:LWJ65441 MGF65432:MGF65441 MQB65432:MQB65441 MZX65432:MZX65441 NJT65432:NJT65441 NTP65432:NTP65441 ODL65432:ODL65441 ONH65432:ONH65441 OXD65432:OXD65441 PGZ65432:PGZ65441 PQV65432:PQV65441 QAR65432:QAR65441 QKN65432:QKN65441 QUJ65432:QUJ65441 REF65432:REF65441 ROB65432:ROB65441 RXX65432:RXX65441 SHT65432:SHT65441 SRP65432:SRP65441 TBL65432:TBL65441 TLH65432:TLH65441 TVD65432:TVD65441 UEZ65432:UEZ65441 UOV65432:UOV65441 UYR65432:UYR65441 VIN65432:VIN65441 VSJ65432:VSJ65441 WCF65432:WCF65441 WMB65432:WMB65441 WVX65432:WVX65441 AC130968:AC130977 JL130968:JL130977 TH130968:TH130977 ADD130968:ADD130977 AMZ130968:AMZ130977 AWV130968:AWV130977 BGR130968:BGR130977 BQN130968:BQN130977 CAJ130968:CAJ130977 CKF130968:CKF130977 CUB130968:CUB130977 DDX130968:DDX130977 DNT130968:DNT130977 DXP130968:DXP130977 EHL130968:EHL130977 ERH130968:ERH130977 FBD130968:FBD130977 FKZ130968:FKZ130977 FUV130968:FUV130977 GER130968:GER130977 GON130968:GON130977 GYJ130968:GYJ130977 HIF130968:HIF130977 HSB130968:HSB130977 IBX130968:IBX130977 ILT130968:ILT130977 IVP130968:IVP130977 JFL130968:JFL130977 JPH130968:JPH130977 JZD130968:JZD130977 KIZ130968:KIZ130977 KSV130968:KSV130977 LCR130968:LCR130977 LMN130968:LMN130977 LWJ130968:LWJ130977 MGF130968:MGF130977 MQB130968:MQB130977 MZX130968:MZX130977 NJT130968:NJT130977 NTP130968:NTP130977 ODL130968:ODL130977 ONH130968:ONH130977 OXD130968:OXD130977 PGZ130968:PGZ130977 PQV130968:PQV130977 QAR130968:QAR130977 QKN130968:QKN130977 QUJ130968:QUJ130977 REF130968:REF130977 ROB130968:ROB130977 RXX130968:RXX130977 SHT130968:SHT130977 SRP130968:SRP130977 TBL130968:TBL130977 TLH130968:TLH130977 TVD130968:TVD130977 UEZ130968:UEZ130977 UOV130968:UOV130977 UYR130968:UYR130977 VIN130968:VIN130977 VSJ130968:VSJ130977 WCF130968:WCF130977 WMB130968:WMB130977 WVX130968:WVX130977 AC196504:AC196513 JL196504:JL196513 TH196504:TH196513 ADD196504:ADD196513 AMZ196504:AMZ196513 AWV196504:AWV196513 BGR196504:BGR196513 BQN196504:BQN196513 CAJ196504:CAJ196513 CKF196504:CKF196513 CUB196504:CUB196513 DDX196504:DDX196513 DNT196504:DNT196513 DXP196504:DXP196513 EHL196504:EHL196513 ERH196504:ERH196513 FBD196504:FBD196513 FKZ196504:FKZ196513 FUV196504:FUV196513 GER196504:GER196513 GON196504:GON196513 GYJ196504:GYJ196513 HIF196504:HIF196513 HSB196504:HSB196513 IBX196504:IBX196513 ILT196504:ILT196513 IVP196504:IVP196513 JFL196504:JFL196513 JPH196504:JPH196513 JZD196504:JZD196513 KIZ196504:KIZ196513 KSV196504:KSV196513 LCR196504:LCR196513 LMN196504:LMN196513 LWJ196504:LWJ196513 MGF196504:MGF196513 MQB196504:MQB196513 MZX196504:MZX196513 NJT196504:NJT196513 NTP196504:NTP196513 ODL196504:ODL196513 ONH196504:ONH196513 OXD196504:OXD196513 PGZ196504:PGZ196513 PQV196504:PQV196513 QAR196504:QAR196513 QKN196504:QKN196513 QUJ196504:QUJ196513 REF196504:REF196513 ROB196504:ROB196513 RXX196504:RXX196513 SHT196504:SHT196513 SRP196504:SRP196513 TBL196504:TBL196513 TLH196504:TLH196513 TVD196504:TVD196513 UEZ196504:UEZ196513 UOV196504:UOV196513 UYR196504:UYR196513 VIN196504:VIN196513 VSJ196504:VSJ196513 WCF196504:WCF196513 WMB196504:WMB196513 WVX196504:WVX196513 AC262040:AC262049 JL262040:JL262049 TH262040:TH262049 ADD262040:ADD262049 AMZ262040:AMZ262049 AWV262040:AWV262049 BGR262040:BGR262049 BQN262040:BQN262049 CAJ262040:CAJ262049 CKF262040:CKF262049 CUB262040:CUB262049 DDX262040:DDX262049 DNT262040:DNT262049 DXP262040:DXP262049 EHL262040:EHL262049 ERH262040:ERH262049 FBD262040:FBD262049 FKZ262040:FKZ262049 FUV262040:FUV262049 GER262040:GER262049 GON262040:GON262049 GYJ262040:GYJ262049 HIF262040:HIF262049 HSB262040:HSB262049 IBX262040:IBX262049 ILT262040:ILT262049 IVP262040:IVP262049 JFL262040:JFL262049 JPH262040:JPH262049 JZD262040:JZD262049 KIZ262040:KIZ262049 KSV262040:KSV262049 LCR262040:LCR262049 LMN262040:LMN262049 LWJ262040:LWJ262049 MGF262040:MGF262049 MQB262040:MQB262049 MZX262040:MZX262049 NJT262040:NJT262049 NTP262040:NTP262049 ODL262040:ODL262049 ONH262040:ONH262049 OXD262040:OXD262049 PGZ262040:PGZ262049 PQV262040:PQV262049 QAR262040:QAR262049 QKN262040:QKN262049 QUJ262040:QUJ262049 REF262040:REF262049 ROB262040:ROB262049 RXX262040:RXX262049 SHT262040:SHT262049 SRP262040:SRP262049 TBL262040:TBL262049 TLH262040:TLH262049 TVD262040:TVD262049 UEZ262040:UEZ262049 UOV262040:UOV262049 UYR262040:UYR262049 VIN262040:VIN262049 VSJ262040:VSJ262049 WCF262040:WCF262049 WMB262040:WMB262049 WVX262040:WVX262049 AC327576:AC327585 JL327576:JL327585 TH327576:TH327585 ADD327576:ADD327585 AMZ327576:AMZ327585 AWV327576:AWV327585 BGR327576:BGR327585 BQN327576:BQN327585 CAJ327576:CAJ327585 CKF327576:CKF327585 CUB327576:CUB327585 DDX327576:DDX327585 DNT327576:DNT327585 DXP327576:DXP327585 EHL327576:EHL327585 ERH327576:ERH327585 FBD327576:FBD327585 FKZ327576:FKZ327585 FUV327576:FUV327585 GER327576:GER327585 GON327576:GON327585 GYJ327576:GYJ327585 HIF327576:HIF327585 HSB327576:HSB327585 IBX327576:IBX327585 ILT327576:ILT327585 IVP327576:IVP327585 JFL327576:JFL327585 JPH327576:JPH327585 JZD327576:JZD327585 KIZ327576:KIZ327585 KSV327576:KSV327585 LCR327576:LCR327585 LMN327576:LMN327585 LWJ327576:LWJ327585 MGF327576:MGF327585 MQB327576:MQB327585 MZX327576:MZX327585 NJT327576:NJT327585 NTP327576:NTP327585 ODL327576:ODL327585 ONH327576:ONH327585 OXD327576:OXD327585 PGZ327576:PGZ327585 PQV327576:PQV327585 QAR327576:QAR327585 QKN327576:QKN327585 QUJ327576:QUJ327585 REF327576:REF327585 ROB327576:ROB327585 RXX327576:RXX327585 SHT327576:SHT327585 SRP327576:SRP327585 TBL327576:TBL327585 TLH327576:TLH327585 TVD327576:TVD327585 UEZ327576:UEZ327585 UOV327576:UOV327585 UYR327576:UYR327585 VIN327576:VIN327585 VSJ327576:VSJ327585 WCF327576:WCF327585 WMB327576:WMB327585 WVX327576:WVX327585 AC393112:AC393121 JL393112:JL393121 TH393112:TH393121 ADD393112:ADD393121 AMZ393112:AMZ393121 AWV393112:AWV393121 BGR393112:BGR393121 BQN393112:BQN393121 CAJ393112:CAJ393121 CKF393112:CKF393121 CUB393112:CUB393121 DDX393112:DDX393121 DNT393112:DNT393121 DXP393112:DXP393121 EHL393112:EHL393121 ERH393112:ERH393121 FBD393112:FBD393121 FKZ393112:FKZ393121 FUV393112:FUV393121 GER393112:GER393121 GON393112:GON393121 GYJ393112:GYJ393121 HIF393112:HIF393121 HSB393112:HSB393121 IBX393112:IBX393121 ILT393112:ILT393121 IVP393112:IVP393121 JFL393112:JFL393121 JPH393112:JPH393121 JZD393112:JZD393121 KIZ393112:KIZ393121 KSV393112:KSV393121 LCR393112:LCR393121 LMN393112:LMN393121 LWJ393112:LWJ393121 MGF393112:MGF393121 MQB393112:MQB393121 MZX393112:MZX393121 NJT393112:NJT393121 NTP393112:NTP393121 ODL393112:ODL393121 ONH393112:ONH393121 OXD393112:OXD393121 PGZ393112:PGZ393121 PQV393112:PQV393121 QAR393112:QAR393121 QKN393112:QKN393121 QUJ393112:QUJ393121 REF393112:REF393121 ROB393112:ROB393121 RXX393112:RXX393121 SHT393112:SHT393121 SRP393112:SRP393121 TBL393112:TBL393121 TLH393112:TLH393121 TVD393112:TVD393121 UEZ393112:UEZ393121 UOV393112:UOV393121 UYR393112:UYR393121 VIN393112:VIN393121 VSJ393112:VSJ393121 WCF393112:WCF393121 WMB393112:WMB393121 WVX393112:WVX393121 AC458648:AC458657 JL458648:JL458657 TH458648:TH458657 ADD458648:ADD458657 AMZ458648:AMZ458657 AWV458648:AWV458657 BGR458648:BGR458657 BQN458648:BQN458657 CAJ458648:CAJ458657 CKF458648:CKF458657 CUB458648:CUB458657 DDX458648:DDX458657 DNT458648:DNT458657 DXP458648:DXP458657 EHL458648:EHL458657 ERH458648:ERH458657 FBD458648:FBD458657 FKZ458648:FKZ458657 FUV458648:FUV458657 GER458648:GER458657 GON458648:GON458657 GYJ458648:GYJ458657 HIF458648:HIF458657 HSB458648:HSB458657 IBX458648:IBX458657 ILT458648:ILT458657 IVP458648:IVP458657 JFL458648:JFL458657 JPH458648:JPH458657 JZD458648:JZD458657 KIZ458648:KIZ458657 KSV458648:KSV458657 LCR458648:LCR458657 LMN458648:LMN458657 LWJ458648:LWJ458657 MGF458648:MGF458657 MQB458648:MQB458657 MZX458648:MZX458657 NJT458648:NJT458657 NTP458648:NTP458657 ODL458648:ODL458657 ONH458648:ONH458657 OXD458648:OXD458657 PGZ458648:PGZ458657 PQV458648:PQV458657 QAR458648:QAR458657 QKN458648:QKN458657 QUJ458648:QUJ458657 REF458648:REF458657 ROB458648:ROB458657 RXX458648:RXX458657 SHT458648:SHT458657 SRP458648:SRP458657 TBL458648:TBL458657 TLH458648:TLH458657 TVD458648:TVD458657 UEZ458648:UEZ458657 UOV458648:UOV458657 UYR458648:UYR458657 VIN458648:VIN458657 VSJ458648:VSJ458657 WCF458648:WCF458657 WMB458648:WMB458657 WVX458648:WVX458657 AC524184:AC524193 JL524184:JL524193 TH524184:TH524193 ADD524184:ADD524193 AMZ524184:AMZ524193 AWV524184:AWV524193 BGR524184:BGR524193 BQN524184:BQN524193 CAJ524184:CAJ524193 CKF524184:CKF524193 CUB524184:CUB524193 DDX524184:DDX524193 DNT524184:DNT524193 DXP524184:DXP524193 EHL524184:EHL524193 ERH524184:ERH524193 FBD524184:FBD524193 FKZ524184:FKZ524193 FUV524184:FUV524193 GER524184:GER524193 GON524184:GON524193 GYJ524184:GYJ524193 HIF524184:HIF524193 HSB524184:HSB524193 IBX524184:IBX524193 ILT524184:ILT524193 IVP524184:IVP524193 JFL524184:JFL524193 JPH524184:JPH524193 JZD524184:JZD524193 KIZ524184:KIZ524193 KSV524184:KSV524193 LCR524184:LCR524193 LMN524184:LMN524193 LWJ524184:LWJ524193 MGF524184:MGF524193 MQB524184:MQB524193 MZX524184:MZX524193 NJT524184:NJT524193 NTP524184:NTP524193 ODL524184:ODL524193 ONH524184:ONH524193 OXD524184:OXD524193 PGZ524184:PGZ524193 PQV524184:PQV524193 QAR524184:QAR524193 QKN524184:QKN524193 QUJ524184:QUJ524193 REF524184:REF524193 ROB524184:ROB524193 RXX524184:RXX524193 SHT524184:SHT524193 SRP524184:SRP524193 TBL524184:TBL524193 TLH524184:TLH524193 TVD524184:TVD524193 UEZ524184:UEZ524193 UOV524184:UOV524193 UYR524184:UYR524193 VIN524184:VIN524193 VSJ524184:VSJ524193 WCF524184:WCF524193 WMB524184:WMB524193 WVX524184:WVX524193 AC589720:AC589729 JL589720:JL589729 TH589720:TH589729 ADD589720:ADD589729 AMZ589720:AMZ589729 AWV589720:AWV589729 BGR589720:BGR589729 BQN589720:BQN589729 CAJ589720:CAJ589729 CKF589720:CKF589729 CUB589720:CUB589729 DDX589720:DDX589729 DNT589720:DNT589729 DXP589720:DXP589729 EHL589720:EHL589729 ERH589720:ERH589729 FBD589720:FBD589729 FKZ589720:FKZ589729 FUV589720:FUV589729 GER589720:GER589729 GON589720:GON589729 GYJ589720:GYJ589729 HIF589720:HIF589729 HSB589720:HSB589729 IBX589720:IBX589729 ILT589720:ILT589729 IVP589720:IVP589729 JFL589720:JFL589729 JPH589720:JPH589729 JZD589720:JZD589729 KIZ589720:KIZ589729 KSV589720:KSV589729 LCR589720:LCR589729 LMN589720:LMN589729 LWJ589720:LWJ589729 MGF589720:MGF589729 MQB589720:MQB589729 MZX589720:MZX589729 NJT589720:NJT589729 NTP589720:NTP589729 ODL589720:ODL589729 ONH589720:ONH589729 OXD589720:OXD589729 PGZ589720:PGZ589729 PQV589720:PQV589729 QAR589720:QAR589729 QKN589720:QKN589729 QUJ589720:QUJ589729 REF589720:REF589729 ROB589720:ROB589729 RXX589720:RXX589729 SHT589720:SHT589729 SRP589720:SRP589729 TBL589720:TBL589729 TLH589720:TLH589729 TVD589720:TVD589729 UEZ589720:UEZ589729 UOV589720:UOV589729 UYR589720:UYR589729 VIN589720:VIN589729 VSJ589720:VSJ589729 WCF589720:WCF589729 WMB589720:WMB589729 WVX589720:WVX589729 AC655256:AC655265 JL655256:JL655265 TH655256:TH655265 ADD655256:ADD655265 AMZ655256:AMZ655265 AWV655256:AWV655265 BGR655256:BGR655265 BQN655256:BQN655265 CAJ655256:CAJ655265 CKF655256:CKF655265 CUB655256:CUB655265 DDX655256:DDX655265 DNT655256:DNT655265 DXP655256:DXP655265 EHL655256:EHL655265 ERH655256:ERH655265 FBD655256:FBD655265 FKZ655256:FKZ655265 FUV655256:FUV655265 GER655256:GER655265 GON655256:GON655265 GYJ655256:GYJ655265 HIF655256:HIF655265 HSB655256:HSB655265 IBX655256:IBX655265 ILT655256:ILT655265 IVP655256:IVP655265 JFL655256:JFL655265 JPH655256:JPH655265 JZD655256:JZD655265 KIZ655256:KIZ655265 KSV655256:KSV655265 LCR655256:LCR655265 LMN655256:LMN655265 LWJ655256:LWJ655265 MGF655256:MGF655265 MQB655256:MQB655265 MZX655256:MZX655265 NJT655256:NJT655265 NTP655256:NTP655265 ODL655256:ODL655265 ONH655256:ONH655265 OXD655256:OXD655265 PGZ655256:PGZ655265 PQV655256:PQV655265 QAR655256:QAR655265 QKN655256:QKN655265 QUJ655256:QUJ655265 REF655256:REF655265 ROB655256:ROB655265 RXX655256:RXX655265 SHT655256:SHT655265 SRP655256:SRP655265 TBL655256:TBL655265 TLH655256:TLH655265 TVD655256:TVD655265 UEZ655256:UEZ655265 UOV655256:UOV655265 UYR655256:UYR655265 VIN655256:VIN655265 VSJ655256:VSJ655265 WCF655256:WCF655265 WMB655256:WMB655265 WVX655256:WVX655265 AC720792:AC720801 JL720792:JL720801 TH720792:TH720801 ADD720792:ADD720801 AMZ720792:AMZ720801 AWV720792:AWV720801 BGR720792:BGR720801 BQN720792:BQN720801 CAJ720792:CAJ720801 CKF720792:CKF720801 CUB720792:CUB720801 DDX720792:DDX720801 DNT720792:DNT720801 DXP720792:DXP720801 EHL720792:EHL720801 ERH720792:ERH720801 FBD720792:FBD720801 FKZ720792:FKZ720801 FUV720792:FUV720801 GER720792:GER720801 GON720792:GON720801 GYJ720792:GYJ720801 HIF720792:HIF720801 HSB720792:HSB720801 IBX720792:IBX720801 ILT720792:ILT720801 IVP720792:IVP720801 JFL720792:JFL720801 JPH720792:JPH720801 JZD720792:JZD720801 KIZ720792:KIZ720801 KSV720792:KSV720801 LCR720792:LCR720801 LMN720792:LMN720801 LWJ720792:LWJ720801 MGF720792:MGF720801 MQB720792:MQB720801 MZX720792:MZX720801 NJT720792:NJT720801 NTP720792:NTP720801 ODL720792:ODL720801 ONH720792:ONH720801 OXD720792:OXD720801 PGZ720792:PGZ720801 PQV720792:PQV720801 QAR720792:QAR720801 QKN720792:QKN720801 QUJ720792:QUJ720801 REF720792:REF720801 ROB720792:ROB720801 RXX720792:RXX720801 SHT720792:SHT720801 SRP720792:SRP720801 TBL720792:TBL720801 TLH720792:TLH720801 TVD720792:TVD720801 UEZ720792:UEZ720801 UOV720792:UOV720801 UYR720792:UYR720801 VIN720792:VIN720801 VSJ720792:VSJ720801 WCF720792:WCF720801 WMB720792:WMB720801 WVX720792:WVX720801 AC786328:AC786337 JL786328:JL786337 TH786328:TH786337 ADD786328:ADD786337 AMZ786328:AMZ786337 AWV786328:AWV786337 BGR786328:BGR786337 BQN786328:BQN786337 CAJ786328:CAJ786337 CKF786328:CKF786337 CUB786328:CUB786337 DDX786328:DDX786337 DNT786328:DNT786337 DXP786328:DXP786337 EHL786328:EHL786337 ERH786328:ERH786337 FBD786328:FBD786337 FKZ786328:FKZ786337 FUV786328:FUV786337 GER786328:GER786337 GON786328:GON786337 GYJ786328:GYJ786337 HIF786328:HIF786337 HSB786328:HSB786337 IBX786328:IBX786337 ILT786328:ILT786337 IVP786328:IVP786337 JFL786328:JFL786337 JPH786328:JPH786337 JZD786328:JZD786337 KIZ786328:KIZ786337 KSV786328:KSV786337 LCR786328:LCR786337 LMN786328:LMN786337 LWJ786328:LWJ786337 MGF786328:MGF786337 MQB786328:MQB786337 MZX786328:MZX786337 NJT786328:NJT786337 NTP786328:NTP786337 ODL786328:ODL786337 ONH786328:ONH786337 OXD786328:OXD786337 PGZ786328:PGZ786337 PQV786328:PQV786337 QAR786328:QAR786337 QKN786328:QKN786337 QUJ786328:QUJ786337 REF786328:REF786337 ROB786328:ROB786337 RXX786328:RXX786337 SHT786328:SHT786337 SRP786328:SRP786337 TBL786328:TBL786337 TLH786328:TLH786337 TVD786328:TVD786337 UEZ786328:UEZ786337 UOV786328:UOV786337 UYR786328:UYR786337 VIN786328:VIN786337 VSJ786328:VSJ786337 WCF786328:WCF786337 WMB786328:WMB786337 WVX786328:WVX786337 AC851864:AC851873 JL851864:JL851873 TH851864:TH851873 ADD851864:ADD851873 AMZ851864:AMZ851873 AWV851864:AWV851873 BGR851864:BGR851873 BQN851864:BQN851873 CAJ851864:CAJ851873 CKF851864:CKF851873 CUB851864:CUB851873 DDX851864:DDX851873 DNT851864:DNT851873 DXP851864:DXP851873 EHL851864:EHL851873 ERH851864:ERH851873 FBD851864:FBD851873 FKZ851864:FKZ851873 FUV851864:FUV851873 GER851864:GER851873 GON851864:GON851873 GYJ851864:GYJ851873 HIF851864:HIF851873 HSB851864:HSB851873 IBX851864:IBX851873 ILT851864:ILT851873 IVP851864:IVP851873 JFL851864:JFL851873 JPH851864:JPH851873 JZD851864:JZD851873 KIZ851864:KIZ851873 KSV851864:KSV851873 LCR851864:LCR851873 LMN851864:LMN851873 LWJ851864:LWJ851873 MGF851864:MGF851873 MQB851864:MQB851873 MZX851864:MZX851873 NJT851864:NJT851873 NTP851864:NTP851873 ODL851864:ODL851873 ONH851864:ONH851873 OXD851864:OXD851873 PGZ851864:PGZ851873 PQV851864:PQV851873 QAR851864:QAR851873 QKN851864:QKN851873 QUJ851864:QUJ851873 REF851864:REF851873 ROB851864:ROB851873 RXX851864:RXX851873 SHT851864:SHT851873 SRP851864:SRP851873 TBL851864:TBL851873 TLH851864:TLH851873 TVD851864:TVD851873 UEZ851864:UEZ851873 UOV851864:UOV851873 UYR851864:UYR851873 VIN851864:VIN851873 VSJ851864:VSJ851873 WCF851864:WCF851873 WMB851864:WMB851873 WVX851864:WVX851873 AC917400:AC917409 JL917400:JL917409 TH917400:TH917409 ADD917400:ADD917409 AMZ917400:AMZ917409 AWV917400:AWV917409 BGR917400:BGR917409 BQN917400:BQN917409 CAJ917400:CAJ917409 CKF917400:CKF917409 CUB917400:CUB917409 DDX917400:DDX917409 DNT917400:DNT917409 DXP917400:DXP917409 EHL917400:EHL917409 ERH917400:ERH917409 FBD917400:FBD917409 FKZ917400:FKZ917409 FUV917400:FUV917409 GER917400:GER917409 GON917400:GON917409 GYJ917400:GYJ917409 HIF917400:HIF917409 HSB917400:HSB917409 IBX917400:IBX917409 ILT917400:ILT917409 IVP917400:IVP917409 JFL917400:JFL917409 JPH917400:JPH917409 JZD917400:JZD917409 KIZ917400:KIZ917409 KSV917400:KSV917409 LCR917400:LCR917409 LMN917400:LMN917409 LWJ917400:LWJ917409 MGF917400:MGF917409 MQB917400:MQB917409 MZX917400:MZX917409 NJT917400:NJT917409 NTP917400:NTP917409 ODL917400:ODL917409 ONH917400:ONH917409 OXD917400:OXD917409 PGZ917400:PGZ917409 PQV917400:PQV917409 QAR917400:QAR917409 QKN917400:QKN917409 QUJ917400:QUJ917409 REF917400:REF917409 ROB917400:ROB917409 RXX917400:RXX917409 SHT917400:SHT917409 SRP917400:SRP917409 TBL917400:TBL917409 TLH917400:TLH917409 TVD917400:TVD917409 UEZ917400:UEZ917409 UOV917400:UOV917409 UYR917400:UYR917409 VIN917400:VIN917409 VSJ917400:VSJ917409 WCF917400:WCF917409 WMB917400:WMB917409 WVX917400:WVX917409 AC982936:AC982945 JL982936:JL982945 TH982936:TH982945 ADD982936:ADD982945 AMZ982936:AMZ982945 AWV982936:AWV982945 BGR982936:BGR982945 BQN982936:BQN982945 CAJ982936:CAJ982945 CKF982936:CKF982945 CUB982936:CUB982945 DDX982936:DDX982945 DNT982936:DNT982945 DXP982936:DXP982945 EHL982936:EHL982945 ERH982936:ERH982945 FBD982936:FBD982945 FKZ982936:FKZ982945 FUV982936:FUV982945 GER982936:GER982945 GON982936:GON982945 GYJ982936:GYJ982945 HIF982936:HIF982945 HSB982936:HSB982945 IBX982936:IBX982945 ILT982936:ILT982945 IVP982936:IVP982945 JFL982936:JFL982945 JPH982936:JPH982945 JZD982936:JZD982945 KIZ982936:KIZ982945 KSV982936:KSV982945 LCR982936:LCR982945 LMN982936:LMN982945 LWJ982936:LWJ982945 MGF982936:MGF982945 MQB982936:MQB982945 MZX982936:MZX982945 NJT982936:NJT982945 NTP982936:NTP982945 ODL982936:ODL982945 ONH982936:ONH982945 OXD982936:OXD982945 PGZ982936:PGZ982945 PQV982936:PQV982945 QAR982936:QAR982945 QKN982936:QKN982945 QUJ982936:QUJ982945 REF982936:REF982945 ROB982936:ROB982945 RXX982936:RXX982945 SHT982936:SHT982945 SRP982936:SRP982945 TBL982936:TBL982945 TLH982936:TLH982945 TVD982936:TVD982945 UEZ982936:UEZ982945 UOV982936:UOV982945 UYR982936:UYR982945 VIN982936:VIN982945 VSJ982936:VSJ982945 WCF982936:WCF982945 WMB982936:WMB982945 WVX982936:WVX982945 AE65432:AE65441 JN65432:JN65441 TJ65432:TJ65441 ADF65432:ADF65441 ANB65432:ANB65441 AWX65432:AWX65441 BGT65432:BGT65441 BQP65432:BQP65441 CAL65432:CAL65441 CKH65432:CKH65441 CUD65432:CUD65441 DDZ65432:DDZ65441 DNV65432:DNV65441 DXR65432:DXR65441 EHN65432:EHN65441 ERJ65432:ERJ65441 FBF65432:FBF65441 FLB65432:FLB65441 FUX65432:FUX65441 GET65432:GET65441 GOP65432:GOP65441 GYL65432:GYL65441 HIH65432:HIH65441 HSD65432:HSD65441 IBZ65432:IBZ65441 ILV65432:ILV65441 IVR65432:IVR65441 JFN65432:JFN65441 JPJ65432:JPJ65441 JZF65432:JZF65441 KJB65432:KJB65441 KSX65432:KSX65441 LCT65432:LCT65441 LMP65432:LMP65441 LWL65432:LWL65441 MGH65432:MGH65441 MQD65432:MQD65441 MZZ65432:MZZ65441 NJV65432:NJV65441 NTR65432:NTR65441 ODN65432:ODN65441 ONJ65432:ONJ65441 OXF65432:OXF65441 PHB65432:PHB65441 PQX65432:PQX65441 QAT65432:QAT65441 QKP65432:QKP65441 QUL65432:QUL65441 REH65432:REH65441 ROD65432:ROD65441 RXZ65432:RXZ65441 SHV65432:SHV65441 SRR65432:SRR65441 TBN65432:TBN65441 TLJ65432:TLJ65441 TVF65432:TVF65441 UFB65432:UFB65441 UOX65432:UOX65441 UYT65432:UYT65441 VIP65432:VIP65441 VSL65432:VSL65441 WCH65432:WCH65441 WMD65432:WMD65441 WVZ65432:WVZ65441 AE130968:AE130977 JN130968:JN130977 TJ130968:TJ130977 ADF130968:ADF130977 ANB130968:ANB130977 AWX130968:AWX130977 BGT130968:BGT130977 BQP130968:BQP130977 CAL130968:CAL130977 CKH130968:CKH130977 CUD130968:CUD130977 DDZ130968:DDZ130977 DNV130968:DNV130977 DXR130968:DXR130977 EHN130968:EHN130977 ERJ130968:ERJ130977 FBF130968:FBF130977 FLB130968:FLB130977 FUX130968:FUX130977 GET130968:GET130977 GOP130968:GOP130977 GYL130968:GYL130977 HIH130968:HIH130977 HSD130968:HSD130977 IBZ130968:IBZ130977 ILV130968:ILV130977 IVR130968:IVR130977 JFN130968:JFN130977 JPJ130968:JPJ130977 JZF130968:JZF130977 KJB130968:KJB130977 KSX130968:KSX130977 LCT130968:LCT130977 LMP130968:LMP130977 LWL130968:LWL130977 MGH130968:MGH130977 MQD130968:MQD130977 MZZ130968:MZZ130977 NJV130968:NJV130977 NTR130968:NTR130977 ODN130968:ODN130977 ONJ130968:ONJ130977 OXF130968:OXF130977 PHB130968:PHB130977 PQX130968:PQX130977 QAT130968:QAT130977 QKP130968:QKP130977 QUL130968:QUL130977 REH130968:REH130977 ROD130968:ROD130977 RXZ130968:RXZ130977 SHV130968:SHV130977 SRR130968:SRR130977 TBN130968:TBN130977 TLJ130968:TLJ130977 TVF130968:TVF130977 UFB130968:UFB130977 UOX130968:UOX130977 UYT130968:UYT130977 VIP130968:VIP130977 VSL130968:VSL130977 WCH130968:WCH130977 WMD130968:WMD130977 WVZ130968:WVZ130977 AE196504:AE196513 JN196504:JN196513 TJ196504:TJ196513 ADF196504:ADF196513 ANB196504:ANB196513 AWX196504:AWX196513 BGT196504:BGT196513 BQP196504:BQP196513 CAL196504:CAL196513 CKH196504:CKH196513 CUD196504:CUD196513 DDZ196504:DDZ196513 DNV196504:DNV196513 DXR196504:DXR196513 EHN196504:EHN196513 ERJ196504:ERJ196513 FBF196504:FBF196513 FLB196504:FLB196513 FUX196504:FUX196513 GET196504:GET196513 GOP196504:GOP196513 GYL196504:GYL196513 HIH196504:HIH196513 HSD196504:HSD196513 IBZ196504:IBZ196513 ILV196504:ILV196513 IVR196504:IVR196513 JFN196504:JFN196513 JPJ196504:JPJ196513 JZF196504:JZF196513 KJB196504:KJB196513 KSX196504:KSX196513 LCT196504:LCT196513 LMP196504:LMP196513 LWL196504:LWL196513 MGH196504:MGH196513 MQD196504:MQD196513 MZZ196504:MZZ196513 NJV196504:NJV196513 NTR196504:NTR196513 ODN196504:ODN196513 ONJ196504:ONJ196513 OXF196504:OXF196513 PHB196504:PHB196513 PQX196504:PQX196513 QAT196504:QAT196513 QKP196504:QKP196513 QUL196504:QUL196513 REH196504:REH196513 ROD196504:ROD196513 RXZ196504:RXZ196513 SHV196504:SHV196513 SRR196504:SRR196513 TBN196504:TBN196513 TLJ196504:TLJ196513 TVF196504:TVF196513 UFB196504:UFB196513 UOX196504:UOX196513 UYT196504:UYT196513 VIP196504:VIP196513 VSL196504:VSL196513 WCH196504:WCH196513 WMD196504:WMD196513 WVZ196504:WVZ196513 AE262040:AE262049 JN262040:JN262049 TJ262040:TJ262049 ADF262040:ADF262049 ANB262040:ANB262049 AWX262040:AWX262049 BGT262040:BGT262049 BQP262040:BQP262049 CAL262040:CAL262049 CKH262040:CKH262049 CUD262040:CUD262049 DDZ262040:DDZ262049 DNV262040:DNV262049 DXR262040:DXR262049 EHN262040:EHN262049 ERJ262040:ERJ262049 FBF262040:FBF262049 FLB262040:FLB262049 FUX262040:FUX262049 GET262040:GET262049 GOP262040:GOP262049 GYL262040:GYL262049 HIH262040:HIH262049 HSD262040:HSD262049 IBZ262040:IBZ262049 ILV262040:ILV262049 IVR262040:IVR262049 JFN262040:JFN262049 JPJ262040:JPJ262049 JZF262040:JZF262049 KJB262040:KJB262049 KSX262040:KSX262049 LCT262040:LCT262049 LMP262040:LMP262049 LWL262040:LWL262049 MGH262040:MGH262049 MQD262040:MQD262049 MZZ262040:MZZ262049 NJV262040:NJV262049 NTR262040:NTR262049 ODN262040:ODN262049 ONJ262040:ONJ262049 OXF262040:OXF262049 PHB262040:PHB262049 PQX262040:PQX262049 QAT262040:QAT262049 QKP262040:QKP262049 QUL262040:QUL262049 REH262040:REH262049 ROD262040:ROD262049 RXZ262040:RXZ262049 SHV262040:SHV262049 SRR262040:SRR262049 TBN262040:TBN262049 TLJ262040:TLJ262049 TVF262040:TVF262049 UFB262040:UFB262049 UOX262040:UOX262049 UYT262040:UYT262049 VIP262040:VIP262049 VSL262040:VSL262049 WCH262040:WCH262049 WMD262040:WMD262049 WVZ262040:WVZ262049 AE327576:AE327585 JN327576:JN327585 TJ327576:TJ327585 ADF327576:ADF327585 ANB327576:ANB327585 AWX327576:AWX327585 BGT327576:BGT327585 BQP327576:BQP327585 CAL327576:CAL327585 CKH327576:CKH327585 CUD327576:CUD327585 DDZ327576:DDZ327585 DNV327576:DNV327585 DXR327576:DXR327585 EHN327576:EHN327585 ERJ327576:ERJ327585 FBF327576:FBF327585 FLB327576:FLB327585 FUX327576:FUX327585 GET327576:GET327585 GOP327576:GOP327585 GYL327576:GYL327585 HIH327576:HIH327585 HSD327576:HSD327585 IBZ327576:IBZ327585 ILV327576:ILV327585 IVR327576:IVR327585 JFN327576:JFN327585 JPJ327576:JPJ327585 JZF327576:JZF327585 KJB327576:KJB327585 KSX327576:KSX327585 LCT327576:LCT327585 LMP327576:LMP327585 LWL327576:LWL327585 MGH327576:MGH327585 MQD327576:MQD327585 MZZ327576:MZZ327585 NJV327576:NJV327585 NTR327576:NTR327585 ODN327576:ODN327585 ONJ327576:ONJ327585 OXF327576:OXF327585 PHB327576:PHB327585 PQX327576:PQX327585 QAT327576:QAT327585 QKP327576:QKP327585 QUL327576:QUL327585 REH327576:REH327585 ROD327576:ROD327585 RXZ327576:RXZ327585 SHV327576:SHV327585 SRR327576:SRR327585 TBN327576:TBN327585 TLJ327576:TLJ327585 TVF327576:TVF327585 UFB327576:UFB327585 UOX327576:UOX327585 UYT327576:UYT327585 VIP327576:VIP327585 VSL327576:VSL327585 WCH327576:WCH327585 WMD327576:WMD327585 WVZ327576:WVZ327585 AE393112:AE393121 JN393112:JN393121 TJ393112:TJ393121 ADF393112:ADF393121 ANB393112:ANB393121 AWX393112:AWX393121 BGT393112:BGT393121 BQP393112:BQP393121 CAL393112:CAL393121 CKH393112:CKH393121 CUD393112:CUD393121 DDZ393112:DDZ393121 DNV393112:DNV393121 DXR393112:DXR393121 EHN393112:EHN393121 ERJ393112:ERJ393121 FBF393112:FBF393121 FLB393112:FLB393121 FUX393112:FUX393121 GET393112:GET393121 GOP393112:GOP393121 GYL393112:GYL393121 HIH393112:HIH393121 HSD393112:HSD393121 IBZ393112:IBZ393121 ILV393112:ILV393121 IVR393112:IVR393121 JFN393112:JFN393121 JPJ393112:JPJ393121 JZF393112:JZF393121 KJB393112:KJB393121 KSX393112:KSX393121 LCT393112:LCT393121 LMP393112:LMP393121 LWL393112:LWL393121 MGH393112:MGH393121 MQD393112:MQD393121 MZZ393112:MZZ393121 NJV393112:NJV393121 NTR393112:NTR393121 ODN393112:ODN393121 ONJ393112:ONJ393121 OXF393112:OXF393121 PHB393112:PHB393121 PQX393112:PQX393121 QAT393112:QAT393121 QKP393112:QKP393121 QUL393112:QUL393121 REH393112:REH393121 ROD393112:ROD393121 RXZ393112:RXZ393121 SHV393112:SHV393121 SRR393112:SRR393121 TBN393112:TBN393121 TLJ393112:TLJ393121 TVF393112:TVF393121 UFB393112:UFB393121 UOX393112:UOX393121 UYT393112:UYT393121 VIP393112:VIP393121 VSL393112:VSL393121 WCH393112:WCH393121 WMD393112:WMD393121 WVZ393112:WVZ393121 AE458648:AE458657 JN458648:JN458657 TJ458648:TJ458657 ADF458648:ADF458657 ANB458648:ANB458657 AWX458648:AWX458657 BGT458648:BGT458657 BQP458648:BQP458657 CAL458648:CAL458657 CKH458648:CKH458657 CUD458648:CUD458657 DDZ458648:DDZ458657 DNV458648:DNV458657 DXR458648:DXR458657 EHN458648:EHN458657 ERJ458648:ERJ458657 FBF458648:FBF458657 FLB458648:FLB458657 FUX458648:FUX458657 GET458648:GET458657 GOP458648:GOP458657 GYL458648:GYL458657 HIH458648:HIH458657 HSD458648:HSD458657 IBZ458648:IBZ458657 ILV458648:ILV458657 IVR458648:IVR458657 JFN458648:JFN458657 JPJ458648:JPJ458657 JZF458648:JZF458657 KJB458648:KJB458657 KSX458648:KSX458657 LCT458648:LCT458657 LMP458648:LMP458657 LWL458648:LWL458657 MGH458648:MGH458657 MQD458648:MQD458657 MZZ458648:MZZ458657 NJV458648:NJV458657 NTR458648:NTR458657 ODN458648:ODN458657 ONJ458648:ONJ458657 OXF458648:OXF458657 PHB458648:PHB458657 PQX458648:PQX458657 QAT458648:QAT458657 QKP458648:QKP458657 QUL458648:QUL458657 REH458648:REH458657 ROD458648:ROD458657 RXZ458648:RXZ458657 SHV458648:SHV458657 SRR458648:SRR458657 TBN458648:TBN458657 TLJ458648:TLJ458657 TVF458648:TVF458657 UFB458648:UFB458657 UOX458648:UOX458657 UYT458648:UYT458657 VIP458648:VIP458657 VSL458648:VSL458657 WCH458648:WCH458657 WMD458648:WMD458657 WVZ458648:WVZ458657 AE524184:AE524193 JN524184:JN524193 TJ524184:TJ524193 ADF524184:ADF524193 ANB524184:ANB524193 AWX524184:AWX524193 BGT524184:BGT524193 BQP524184:BQP524193 CAL524184:CAL524193 CKH524184:CKH524193 CUD524184:CUD524193 DDZ524184:DDZ524193 DNV524184:DNV524193 DXR524184:DXR524193 EHN524184:EHN524193 ERJ524184:ERJ524193 FBF524184:FBF524193 FLB524184:FLB524193 FUX524184:FUX524193 GET524184:GET524193 GOP524184:GOP524193 GYL524184:GYL524193 HIH524184:HIH524193 HSD524184:HSD524193 IBZ524184:IBZ524193 ILV524184:ILV524193 IVR524184:IVR524193 JFN524184:JFN524193 JPJ524184:JPJ524193 JZF524184:JZF524193 KJB524184:KJB524193 KSX524184:KSX524193 LCT524184:LCT524193 LMP524184:LMP524193 LWL524184:LWL524193 MGH524184:MGH524193 MQD524184:MQD524193 MZZ524184:MZZ524193 NJV524184:NJV524193 NTR524184:NTR524193 ODN524184:ODN524193 ONJ524184:ONJ524193 OXF524184:OXF524193 PHB524184:PHB524193 PQX524184:PQX524193 QAT524184:QAT524193 QKP524184:QKP524193 QUL524184:QUL524193 REH524184:REH524193 ROD524184:ROD524193 RXZ524184:RXZ524193 SHV524184:SHV524193 SRR524184:SRR524193 TBN524184:TBN524193 TLJ524184:TLJ524193 TVF524184:TVF524193 UFB524184:UFB524193 UOX524184:UOX524193 UYT524184:UYT524193 VIP524184:VIP524193 VSL524184:VSL524193 WCH524184:WCH524193 WMD524184:WMD524193 WVZ524184:WVZ524193 AE589720:AE589729 JN589720:JN589729 TJ589720:TJ589729 ADF589720:ADF589729 ANB589720:ANB589729 AWX589720:AWX589729 BGT589720:BGT589729 BQP589720:BQP589729 CAL589720:CAL589729 CKH589720:CKH589729 CUD589720:CUD589729 DDZ589720:DDZ589729 DNV589720:DNV589729 DXR589720:DXR589729 EHN589720:EHN589729 ERJ589720:ERJ589729 FBF589720:FBF589729 FLB589720:FLB589729 FUX589720:FUX589729 GET589720:GET589729 GOP589720:GOP589729 GYL589720:GYL589729 HIH589720:HIH589729 HSD589720:HSD589729 IBZ589720:IBZ589729 ILV589720:ILV589729 IVR589720:IVR589729 JFN589720:JFN589729 JPJ589720:JPJ589729 JZF589720:JZF589729 KJB589720:KJB589729 KSX589720:KSX589729 LCT589720:LCT589729 LMP589720:LMP589729 LWL589720:LWL589729 MGH589720:MGH589729 MQD589720:MQD589729 MZZ589720:MZZ589729 NJV589720:NJV589729 NTR589720:NTR589729 ODN589720:ODN589729 ONJ589720:ONJ589729 OXF589720:OXF589729 PHB589720:PHB589729 PQX589720:PQX589729 QAT589720:QAT589729 QKP589720:QKP589729 QUL589720:QUL589729 REH589720:REH589729 ROD589720:ROD589729 RXZ589720:RXZ589729 SHV589720:SHV589729 SRR589720:SRR589729 TBN589720:TBN589729 TLJ589720:TLJ589729 TVF589720:TVF589729 UFB589720:UFB589729 UOX589720:UOX589729 UYT589720:UYT589729 VIP589720:VIP589729 VSL589720:VSL589729 WCH589720:WCH589729 WMD589720:WMD589729 WVZ589720:WVZ589729 AE655256:AE655265 JN655256:JN655265 TJ655256:TJ655265 ADF655256:ADF655265 ANB655256:ANB655265 AWX655256:AWX655265 BGT655256:BGT655265 BQP655256:BQP655265 CAL655256:CAL655265 CKH655256:CKH655265 CUD655256:CUD655265 DDZ655256:DDZ655265 DNV655256:DNV655265 DXR655256:DXR655265 EHN655256:EHN655265 ERJ655256:ERJ655265 FBF655256:FBF655265 FLB655256:FLB655265 FUX655256:FUX655265 GET655256:GET655265 GOP655256:GOP655265 GYL655256:GYL655265 HIH655256:HIH655265 HSD655256:HSD655265 IBZ655256:IBZ655265 ILV655256:ILV655265 IVR655256:IVR655265 JFN655256:JFN655265 JPJ655256:JPJ655265 JZF655256:JZF655265 KJB655256:KJB655265 KSX655256:KSX655265 LCT655256:LCT655265 LMP655256:LMP655265 LWL655256:LWL655265 MGH655256:MGH655265 MQD655256:MQD655265 MZZ655256:MZZ655265 NJV655256:NJV655265 NTR655256:NTR655265 ODN655256:ODN655265 ONJ655256:ONJ655265 OXF655256:OXF655265 PHB655256:PHB655265 PQX655256:PQX655265 QAT655256:QAT655265 QKP655256:QKP655265 QUL655256:QUL655265 REH655256:REH655265 ROD655256:ROD655265 RXZ655256:RXZ655265 SHV655256:SHV655265 SRR655256:SRR655265 TBN655256:TBN655265 TLJ655256:TLJ655265 TVF655256:TVF655265 UFB655256:UFB655265 UOX655256:UOX655265 UYT655256:UYT655265 VIP655256:VIP655265 VSL655256:VSL655265 WCH655256:WCH655265 WMD655256:WMD655265 WVZ655256:WVZ655265 AE720792:AE720801 JN720792:JN720801 TJ720792:TJ720801 ADF720792:ADF720801 ANB720792:ANB720801 AWX720792:AWX720801 BGT720792:BGT720801 BQP720792:BQP720801 CAL720792:CAL720801 CKH720792:CKH720801 CUD720792:CUD720801 DDZ720792:DDZ720801 DNV720792:DNV720801 DXR720792:DXR720801 EHN720792:EHN720801 ERJ720792:ERJ720801 FBF720792:FBF720801 FLB720792:FLB720801 FUX720792:FUX720801 GET720792:GET720801 GOP720792:GOP720801 GYL720792:GYL720801 HIH720792:HIH720801 HSD720792:HSD720801 IBZ720792:IBZ720801 ILV720792:ILV720801 IVR720792:IVR720801 JFN720792:JFN720801 JPJ720792:JPJ720801 JZF720792:JZF720801 KJB720792:KJB720801 KSX720792:KSX720801 LCT720792:LCT720801 LMP720792:LMP720801 LWL720792:LWL720801 MGH720792:MGH720801 MQD720792:MQD720801 MZZ720792:MZZ720801 NJV720792:NJV720801 NTR720792:NTR720801 ODN720792:ODN720801 ONJ720792:ONJ720801 OXF720792:OXF720801 PHB720792:PHB720801 PQX720792:PQX720801 QAT720792:QAT720801 QKP720792:QKP720801 QUL720792:QUL720801 REH720792:REH720801 ROD720792:ROD720801 RXZ720792:RXZ720801 SHV720792:SHV720801 SRR720792:SRR720801 TBN720792:TBN720801 TLJ720792:TLJ720801 TVF720792:TVF720801 UFB720792:UFB720801 UOX720792:UOX720801 UYT720792:UYT720801 VIP720792:VIP720801 VSL720792:VSL720801 WCH720792:WCH720801 WMD720792:WMD720801 WVZ720792:WVZ720801 AE786328:AE786337 JN786328:JN786337 TJ786328:TJ786337 ADF786328:ADF786337 ANB786328:ANB786337 AWX786328:AWX786337 BGT786328:BGT786337 BQP786328:BQP786337 CAL786328:CAL786337 CKH786328:CKH786337 CUD786328:CUD786337 DDZ786328:DDZ786337 DNV786328:DNV786337 DXR786328:DXR786337 EHN786328:EHN786337 ERJ786328:ERJ786337 FBF786328:FBF786337 FLB786328:FLB786337 FUX786328:FUX786337 GET786328:GET786337 GOP786328:GOP786337 GYL786328:GYL786337 HIH786328:HIH786337 HSD786328:HSD786337 IBZ786328:IBZ786337 ILV786328:ILV786337 IVR786328:IVR786337 JFN786328:JFN786337 JPJ786328:JPJ786337 JZF786328:JZF786337 KJB786328:KJB786337 KSX786328:KSX786337 LCT786328:LCT786337 LMP786328:LMP786337 LWL786328:LWL786337 MGH786328:MGH786337 MQD786328:MQD786337 MZZ786328:MZZ786337 NJV786328:NJV786337 NTR786328:NTR786337 ODN786328:ODN786337 ONJ786328:ONJ786337 OXF786328:OXF786337 PHB786328:PHB786337 PQX786328:PQX786337 QAT786328:QAT786337 QKP786328:QKP786337 QUL786328:QUL786337 REH786328:REH786337 ROD786328:ROD786337 RXZ786328:RXZ786337 SHV786328:SHV786337 SRR786328:SRR786337 TBN786328:TBN786337 TLJ786328:TLJ786337 TVF786328:TVF786337 UFB786328:UFB786337 UOX786328:UOX786337 UYT786328:UYT786337 VIP786328:VIP786337 VSL786328:VSL786337 WCH786328:WCH786337 WMD786328:WMD786337 WVZ786328:WVZ786337 AE851864:AE851873 JN851864:JN851873 TJ851864:TJ851873 ADF851864:ADF851873 ANB851864:ANB851873 AWX851864:AWX851873 BGT851864:BGT851873 BQP851864:BQP851873 CAL851864:CAL851873 CKH851864:CKH851873 CUD851864:CUD851873 DDZ851864:DDZ851873 DNV851864:DNV851873 DXR851864:DXR851873 EHN851864:EHN851873 ERJ851864:ERJ851873 FBF851864:FBF851873 FLB851864:FLB851873 FUX851864:FUX851873 GET851864:GET851873 GOP851864:GOP851873 GYL851864:GYL851873 HIH851864:HIH851873 HSD851864:HSD851873 IBZ851864:IBZ851873 ILV851864:ILV851873 IVR851864:IVR851873 JFN851864:JFN851873 JPJ851864:JPJ851873 JZF851864:JZF851873 KJB851864:KJB851873 KSX851864:KSX851873 LCT851864:LCT851873 LMP851864:LMP851873 LWL851864:LWL851873 MGH851864:MGH851873 MQD851864:MQD851873 MZZ851864:MZZ851873 NJV851864:NJV851873 NTR851864:NTR851873 ODN851864:ODN851873 ONJ851864:ONJ851873 OXF851864:OXF851873 PHB851864:PHB851873 PQX851864:PQX851873 QAT851864:QAT851873 QKP851864:QKP851873 QUL851864:QUL851873 REH851864:REH851873 ROD851864:ROD851873 RXZ851864:RXZ851873 SHV851864:SHV851873 SRR851864:SRR851873 TBN851864:TBN851873 TLJ851864:TLJ851873 TVF851864:TVF851873 UFB851864:UFB851873 UOX851864:UOX851873 UYT851864:UYT851873 VIP851864:VIP851873 VSL851864:VSL851873 WCH851864:WCH851873 WMD851864:WMD851873 WVZ851864:WVZ851873 AE917400:AE917409 JN917400:JN917409 TJ917400:TJ917409 ADF917400:ADF917409 ANB917400:ANB917409 AWX917400:AWX917409 BGT917400:BGT917409 BQP917400:BQP917409 CAL917400:CAL917409 CKH917400:CKH917409 CUD917400:CUD917409 DDZ917400:DDZ917409 DNV917400:DNV917409 DXR917400:DXR917409 EHN917400:EHN917409 ERJ917400:ERJ917409 FBF917400:FBF917409 FLB917400:FLB917409 FUX917400:FUX917409 GET917400:GET917409 GOP917400:GOP917409 GYL917400:GYL917409 HIH917400:HIH917409 HSD917400:HSD917409 IBZ917400:IBZ917409 ILV917400:ILV917409 IVR917400:IVR917409 JFN917400:JFN917409 JPJ917400:JPJ917409 JZF917400:JZF917409 KJB917400:KJB917409 KSX917400:KSX917409 LCT917400:LCT917409 LMP917400:LMP917409 LWL917400:LWL917409 MGH917400:MGH917409 MQD917400:MQD917409 MZZ917400:MZZ917409 NJV917400:NJV917409 NTR917400:NTR917409 ODN917400:ODN917409 ONJ917400:ONJ917409 OXF917400:OXF917409 PHB917400:PHB917409 PQX917400:PQX917409 QAT917400:QAT917409 QKP917400:QKP917409 QUL917400:QUL917409 REH917400:REH917409 ROD917400:ROD917409 RXZ917400:RXZ917409 SHV917400:SHV917409 SRR917400:SRR917409 TBN917400:TBN917409 TLJ917400:TLJ917409 TVF917400:TVF917409 UFB917400:UFB917409 UOX917400:UOX917409 UYT917400:UYT917409 VIP917400:VIP917409 VSL917400:VSL917409 WCH917400:WCH917409 WMD917400:WMD917409 WVZ917400:WVZ917409 AE982936:AE982945 JN982936:JN982945 TJ982936:TJ982945 ADF982936:ADF982945 ANB982936:ANB982945 AWX982936:AWX982945 BGT982936:BGT982945 BQP982936:BQP982945 CAL982936:CAL982945 CKH982936:CKH982945 CUD982936:CUD982945 DDZ982936:DDZ982945 DNV982936:DNV982945 DXR982936:DXR982945 EHN982936:EHN982945 ERJ982936:ERJ982945 FBF982936:FBF982945 FLB982936:FLB982945 FUX982936:FUX982945 GET982936:GET982945 GOP982936:GOP982945 GYL982936:GYL982945 HIH982936:HIH982945 HSD982936:HSD982945 IBZ982936:IBZ982945 ILV982936:ILV982945 IVR982936:IVR982945 JFN982936:JFN982945 JPJ982936:JPJ982945 JZF982936:JZF982945 KJB982936:KJB982945 KSX982936:KSX982945 LCT982936:LCT982945 LMP982936:LMP982945 LWL982936:LWL982945 MGH982936:MGH982945 MQD982936:MQD982945 MZZ982936:MZZ982945 NJV982936:NJV982945 NTR982936:NTR982945 ODN982936:ODN982945 ONJ982936:ONJ982945 OXF982936:OXF982945 PHB982936:PHB982945 PQX982936:PQX982945 QAT982936:QAT982945 QKP982936:QKP982945 QUL982936:QUL982945 REH982936:REH982945 ROD982936:ROD982945 RXZ982936:RXZ982945 SHV982936:SHV982945 SRR982936:SRR982945 TBN982936:TBN982945 TLJ982936:TLJ982945 TVF982936:TVF982945 UFB982936:UFB982945 UOX982936:UOX982945 UYT982936:UYT982945 VIP982936:VIP982945 VSL982936:VSL982945 WCH982936:WCH982945 WMD982936:WMD982945 WVZ982936:WVZ982945 AC65449:AC65457 JL65449:JL65457 TH65449:TH65457 ADD65449:ADD65457 AMZ65449:AMZ65457 AWV65449:AWV65457 BGR65449:BGR65457 BQN65449:BQN65457 CAJ65449:CAJ65457 CKF65449:CKF65457 CUB65449:CUB65457 DDX65449:DDX65457 DNT65449:DNT65457 DXP65449:DXP65457 EHL65449:EHL65457 ERH65449:ERH65457 FBD65449:FBD65457 FKZ65449:FKZ65457 FUV65449:FUV65457 GER65449:GER65457 GON65449:GON65457 GYJ65449:GYJ65457 HIF65449:HIF65457 HSB65449:HSB65457 IBX65449:IBX65457 ILT65449:ILT65457 IVP65449:IVP65457 JFL65449:JFL65457 JPH65449:JPH65457 JZD65449:JZD65457 KIZ65449:KIZ65457 KSV65449:KSV65457 LCR65449:LCR65457 LMN65449:LMN65457 LWJ65449:LWJ65457 MGF65449:MGF65457 MQB65449:MQB65457 MZX65449:MZX65457 NJT65449:NJT65457 NTP65449:NTP65457 ODL65449:ODL65457 ONH65449:ONH65457 OXD65449:OXD65457 PGZ65449:PGZ65457 PQV65449:PQV65457 QAR65449:QAR65457 QKN65449:QKN65457 QUJ65449:QUJ65457 REF65449:REF65457 ROB65449:ROB65457 RXX65449:RXX65457 SHT65449:SHT65457 SRP65449:SRP65457 TBL65449:TBL65457 TLH65449:TLH65457 TVD65449:TVD65457 UEZ65449:UEZ65457 UOV65449:UOV65457 UYR65449:UYR65457 VIN65449:VIN65457 VSJ65449:VSJ65457 WCF65449:WCF65457 WMB65449:WMB65457 WVX65449:WVX65457 AC130985:AC130993 JL130985:JL130993 TH130985:TH130993 ADD130985:ADD130993 AMZ130985:AMZ130993 AWV130985:AWV130993 BGR130985:BGR130993 BQN130985:BQN130993 CAJ130985:CAJ130993 CKF130985:CKF130993 CUB130985:CUB130993 DDX130985:DDX130993 DNT130985:DNT130993 DXP130985:DXP130993 EHL130985:EHL130993 ERH130985:ERH130993 FBD130985:FBD130993 FKZ130985:FKZ130993 FUV130985:FUV130993 GER130985:GER130993 GON130985:GON130993 GYJ130985:GYJ130993 HIF130985:HIF130993 HSB130985:HSB130993 IBX130985:IBX130993 ILT130985:ILT130993 IVP130985:IVP130993 JFL130985:JFL130993 JPH130985:JPH130993 JZD130985:JZD130993 KIZ130985:KIZ130993 KSV130985:KSV130993 LCR130985:LCR130993 LMN130985:LMN130993 LWJ130985:LWJ130993 MGF130985:MGF130993 MQB130985:MQB130993 MZX130985:MZX130993 NJT130985:NJT130993 NTP130985:NTP130993 ODL130985:ODL130993 ONH130985:ONH130993 OXD130985:OXD130993 PGZ130985:PGZ130993 PQV130985:PQV130993 QAR130985:QAR130993 QKN130985:QKN130993 QUJ130985:QUJ130993 REF130985:REF130993 ROB130985:ROB130993 RXX130985:RXX130993 SHT130985:SHT130993 SRP130985:SRP130993 TBL130985:TBL130993 TLH130985:TLH130993 TVD130985:TVD130993 UEZ130985:UEZ130993 UOV130985:UOV130993 UYR130985:UYR130993 VIN130985:VIN130993 VSJ130985:VSJ130993 WCF130985:WCF130993 WMB130985:WMB130993 WVX130985:WVX130993 AC196521:AC196529 JL196521:JL196529 TH196521:TH196529 ADD196521:ADD196529 AMZ196521:AMZ196529 AWV196521:AWV196529 BGR196521:BGR196529 BQN196521:BQN196529 CAJ196521:CAJ196529 CKF196521:CKF196529 CUB196521:CUB196529 DDX196521:DDX196529 DNT196521:DNT196529 DXP196521:DXP196529 EHL196521:EHL196529 ERH196521:ERH196529 FBD196521:FBD196529 FKZ196521:FKZ196529 FUV196521:FUV196529 GER196521:GER196529 GON196521:GON196529 GYJ196521:GYJ196529 HIF196521:HIF196529 HSB196521:HSB196529 IBX196521:IBX196529 ILT196521:ILT196529 IVP196521:IVP196529 JFL196521:JFL196529 JPH196521:JPH196529 JZD196521:JZD196529 KIZ196521:KIZ196529 KSV196521:KSV196529 LCR196521:LCR196529 LMN196521:LMN196529 LWJ196521:LWJ196529 MGF196521:MGF196529 MQB196521:MQB196529 MZX196521:MZX196529 NJT196521:NJT196529 NTP196521:NTP196529 ODL196521:ODL196529 ONH196521:ONH196529 OXD196521:OXD196529 PGZ196521:PGZ196529 PQV196521:PQV196529 QAR196521:QAR196529 QKN196521:QKN196529 QUJ196521:QUJ196529 REF196521:REF196529 ROB196521:ROB196529 RXX196521:RXX196529 SHT196521:SHT196529 SRP196521:SRP196529 TBL196521:TBL196529 TLH196521:TLH196529 TVD196521:TVD196529 UEZ196521:UEZ196529 UOV196521:UOV196529 UYR196521:UYR196529 VIN196521:VIN196529 VSJ196521:VSJ196529 WCF196521:WCF196529 WMB196521:WMB196529 WVX196521:WVX196529 AC262057:AC262065 JL262057:JL262065 TH262057:TH262065 ADD262057:ADD262065 AMZ262057:AMZ262065 AWV262057:AWV262065 BGR262057:BGR262065 BQN262057:BQN262065 CAJ262057:CAJ262065 CKF262057:CKF262065 CUB262057:CUB262065 DDX262057:DDX262065 DNT262057:DNT262065 DXP262057:DXP262065 EHL262057:EHL262065 ERH262057:ERH262065 FBD262057:FBD262065 FKZ262057:FKZ262065 FUV262057:FUV262065 GER262057:GER262065 GON262057:GON262065 GYJ262057:GYJ262065 HIF262057:HIF262065 HSB262057:HSB262065 IBX262057:IBX262065 ILT262057:ILT262065 IVP262057:IVP262065 JFL262057:JFL262065 JPH262057:JPH262065 JZD262057:JZD262065 KIZ262057:KIZ262065 KSV262057:KSV262065 LCR262057:LCR262065 LMN262057:LMN262065 LWJ262057:LWJ262065 MGF262057:MGF262065 MQB262057:MQB262065 MZX262057:MZX262065 NJT262057:NJT262065 NTP262057:NTP262065 ODL262057:ODL262065 ONH262057:ONH262065 OXD262057:OXD262065 PGZ262057:PGZ262065 PQV262057:PQV262065 QAR262057:QAR262065 QKN262057:QKN262065 QUJ262057:QUJ262065 REF262057:REF262065 ROB262057:ROB262065 RXX262057:RXX262065 SHT262057:SHT262065 SRP262057:SRP262065 TBL262057:TBL262065 TLH262057:TLH262065 TVD262057:TVD262065 UEZ262057:UEZ262065 UOV262057:UOV262065 UYR262057:UYR262065 VIN262057:VIN262065 VSJ262057:VSJ262065 WCF262057:WCF262065 WMB262057:WMB262065 WVX262057:WVX262065 AC327593:AC327601 JL327593:JL327601 TH327593:TH327601 ADD327593:ADD327601 AMZ327593:AMZ327601 AWV327593:AWV327601 BGR327593:BGR327601 BQN327593:BQN327601 CAJ327593:CAJ327601 CKF327593:CKF327601 CUB327593:CUB327601 DDX327593:DDX327601 DNT327593:DNT327601 DXP327593:DXP327601 EHL327593:EHL327601 ERH327593:ERH327601 FBD327593:FBD327601 FKZ327593:FKZ327601 FUV327593:FUV327601 GER327593:GER327601 GON327593:GON327601 GYJ327593:GYJ327601 HIF327593:HIF327601 HSB327593:HSB327601 IBX327593:IBX327601 ILT327593:ILT327601 IVP327593:IVP327601 JFL327593:JFL327601 JPH327593:JPH327601 JZD327593:JZD327601 KIZ327593:KIZ327601 KSV327593:KSV327601 LCR327593:LCR327601 LMN327593:LMN327601 LWJ327593:LWJ327601 MGF327593:MGF327601 MQB327593:MQB327601 MZX327593:MZX327601 NJT327593:NJT327601 NTP327593:NTP327601 ODL327593:ODL327601 ONH327593:ONH327601 OXD327593:OXD327601 PGZ327593:PGZ327601 PQV327593:PQV327601 QAR327593:QAR327601 QKN327593:QKN327601 QUJ327593:QUJ327601 REF327593:REF327601 ROB327593:ROB327601 RXX327593:RXX327601 SHT327593:SHT327601 SRP327593:SRP327601 TBL327593:TBL327601 TLH327593:TLH327601 TVD327593:TVD327601 UEZ327593:UEZ327601 UOV327593:UOV327601 UYR327593:UYR327601 VIN327593:VIN327601 VSJ327593:VSJ327601 WCF327593:WCF327601 WMB327593:WMB327601 WVX327593:WVX327601 AC393129:AC393137 JL393129:JL393137 TH393129:TH393137 ADD393129:ADD393137 AMZ393129:AMZ393137 AWV393129:AWV393137 BGR393129:BGR393137 BQN393129:BQN393137 CAJ393129:CAJ393137 CKF393129:CKF393137 CUB393129:CUB393137 DDX393129:DDX393137 DNT393129:DNT393137 DXP393129:DXP393137 EHL393129:EHL393137 ERH393129:ERH393137 FBD393129:FBD393137 FKZ393129:FKZ393137 FUV393129:FUV393137 GER393129:GER393137 GON393129:GON393137 GYJ393129:GYJ393137 HIF393129:HIF393137 HSB393129:HSB393137 IBX393129:IBX393137 ILT393129:ILT393137 IVP393129:IVP393137 JFL393129:JFL393137 JPH393129:JPH393137 JZD393129:JZD393137 KIZ393129:KIZ393137 KSV393129:KSV393137 LCR393129:LCR393137 LMN393129:LMN393137 LWJ393129:LWJ393137 MGF393129:MGF393137 MQB393129:MQB393137 MZX393129:MZX393137 NJT393129:NJT393137 NTP393129:NTP393137 ODL393129:ODL393137 ONH393129:ONH393137 OXD393129:OXD393137 PGZ393129:PGZ393137 PQV393129:PQV393137 QAR393129:QAR393137 QKN393129:QKN393137 QUJ393129:QUJ393137 REF393129:REF393137 ROB393129:ROB393137 RXX393129:RXX393137 SHT393129:SHT393137 SRP393129:SRP393137 TBL393129:TBL393137 TLH393129:TLH393137 TVD393129:TVD393137 UEZ393129:UEZ393137 UOV393129:UOV393137 UYR393129:UYR393137 VIN393129:VIN393137 VSJ393129:VSJ393137 WCF393129:WCF393137 WMB393129:WMB393137 WVX393129:WVX393137 AC458665:AC458673 JL458665:JL458673 TH458665:TH458673 ADD458665:ADD458673 AMZ458665:AMZ458673 AWV458665:AWV458673 BGR458665:BGR458673 BQN458665:BQN458673 CAJ458665:CAJ458673 CKF458665:CKF458673 CUB458665:CUB458673 DDX458665:DDX458673 DNT458665:DNT458673 DXP458665:DXP458673 EHL458665:EHL458673 ERH458665:ERH458673 FBD458665:FBD458673 FKZ458665:FKZ458673 FUV458665:FUV458673 GER458665:GER458673 GON458665:GON458673 GYJ458665:GYJ458673 HIF458665:HIF458673 HSB458665:HSB458673 IBX458665:IBX458673 ILT458665:ILT458673 IVP458665:IVP458673 JFL458665:JFL458673 JPH458665:JPH458673 JZD458665:JZD458673 KIZ458665:KIZ458673 KSV458665:KSV458673 LCR458665:LCR458673 LMN458665:LMN458673 LWJ458665:LWJ458673 MGF458665:MGF458673 MQB458665:MQB458673 MZX458665:MZX458673 NJT458665:NJT458673 NTP458665:NTP458673 ODL458665:ODL458673 ONH458665:ONH458673 OXD458665:OXD458673 PGZ458665:PGZ458673 PQV458665:PQV458673 QAR458665:QAR458673 QKN458665:QKN458673 QUJ458665:QUJ458673 REF458665:REF458673 ROB458665:ROB458673 RXX458665:RXX458673 SHT458665:SHT458673 SRP458665:SRP458673 TBL458665:TBL458673 TLH458665:TLH458673 TVD458665:TVD458673 UEZ458665:UEZ458673 UOV458665:UOV458673 UYR458665:UYR458673 VIN458665:VIN458673 VSJ458665:VSJ458673 WCF458665:WCF458673 WMB458665:WMB458673 WVX458665:WVX458673 AC524201:AC524209 JL524201:JL524209 TH524201:TH524209 ADD524201:ADD524209 AMZ524201:AMZ524209 AWV524201:AWV524209 BGR524201:BGR524209 BQN524201:BQN524209 CAJ524201:CAJ524209 CKF524201:CKF524209 CUB524201:CUB524209 DDX524201:DDX524209 DNT524201:DNT524209 DXP524201:DXP524209 EHL524201:EHL524209 ERH524201:ERH524209 FBD524201:FBD524209 FKZ524201:FKZ524209 FUV524201:FUV524209 GER524201:GER524209 GON524201:GON524209 GYJ524201:GYJ524209 HIF524201:HIF524209 HSB524201:HSB524209 IBX524201:IBX524209 ILT524201:ILT524209 IVP524201:IVP524209 JFL524201:JFL524209 JPH524201:JPH524209 JZD524201:JZD524209 KIZ524201:KIZ524209 KSV524201:KSV524209 LCR524201:LCR524209 LMN524201:LMN524209 LWJ524201:LWJ524209 MGF524201:MGF524209 MQB524201:MQB524209 MZX524201:MZX524209 NJT524201:NJT524209 NTP524201:NTP524209 ODL524201:ODL524209 ONH524201:ONH524209 OXD524201:OXD524209 PGZ524201:PGZ524209 PQV524201:PQV524209 QAR524201:QAR524209 QKN524201:QKN524209 QUJ524201:QUJ524209 REF524201:REF524209 ROB524201:ROB524209 RXX524201:RXX524209 SHT524201:SHT524209 SRP524201:SRP524209 TBL524201:TBL524209 TLH524201:TLH524209 TVD524201:TVD524209 UEZ524201:UEZ524209 UOV524201:UOV524209 UYR524201:UYR524209 VIN524201:VIN524209 VSJ524201:VSJ524209 WCF524201:WCF524209 WMB524201:WMB524209 WVX524201:WVX524209 AC589737:AC589745 JL589737:JL589745 TH589737:TH589745 ADD589737:ADD589745 AMZ589737:AMZ589745 AWV589737:AWV589745 BGR589737:BGR589745 BQN589737:BQN589745 CAJ589737:CAJ589745 CKF589737:CKF589745 CUB589737:CUB589745 DDX589737:DDX589745 DNT589737:DNT589745 DXP589737:DXP589745 EHL589737:EHL589745 ERH589737:ERH589745 FBD589737:FBD589745 FKZ589737:FKZ589745 FUV589737:FUV589745 GER589737:GER589745 GON589737:GON589745 GYJ589737:GYJ589745 HIF589737:HIF589745 HSB589737:HSB589745 IBX589737:IBX589745 ILT589737:ILT589745 IVP589737:IVP589745 JFL589737:JFL589745 JPH589737:JPH589745 JZD589737:JZD589745 KIZ589737:KIZ589745 KSV589737:KSV589745 LCR589737:LCR589745 LMN589737:LMN589745 LWJ589737:LWJ589745 MGF589737:MGF589745 MQB589737:MQB589745 MZX589737:MZX589745 NJT589737:NJT589745 NTP589737:NTP589745 ODL589737:ODL589745 ONH589737:ONH589745 OXD589737:OXD589745 PGZ589737:PGZ589745 PQV589737:PQV589745 QAR589737:QAR589745 QKN589737:QKN589745 QUJ589737:QUJ589745 REF589737:REF589745 ROB589737:ROB589745 RXX589737:RXX589745 SHT589737:SHT589745 SRP589737:SRP589745 TBL589737:TBL589745 TLH589737:TLH589745 TVD589737:TVD589745 UEZ589737:UEZ589745 UOV589737:UOV589745 UYR589737:UYR589745 VIN589737:VIN589745 VSJ589737:VSJ589745 WCF589737:WCF589745 WMB589737:WMB589745 WVX589737:WVX589745 AC655273:AC655281 JL655273:JL655281 TH655273:TH655281 ADD655273:ADD655281 AMZ655273:AMZ655281 AWV655273:AWV655281 BGR655273:BGR655281 BQN655273:BQN655281 CAJ655273:CAJ655281 CKF655273:CKF655281 CUB655273:CUB655281 DDX655273:DDX655281 DNT655273:DNT655281 DXP655273:DXP655281 EHL655273:EHL655281 ERH655273:ERH655281 FBD655273:FBD655281 FKZ655273:FKZ655281 FUV655273:FUV655281 GER655273:GER655281 GON655273:GON655281 GYJ655273:GYJ655281 HIF655273:HIF655281 HSB655273:HSB655281 IBX655273:IBX655281 ILT655273:ILT655281 IVP655273:IVP655281 JFL655273:JFL655281 JPH655273:JPH655281 JZD655273:JZD655281 KIZ655273:KIZ655281 KSV655273:KSV655281 LCR655273:LCR655281 LMN655273:LMN655281 LWJ655273:LWJ655281 MGF655273:MGF655281 MQB655273:MQB655281 MZX655273:MZX655281 NJT655273:NJT655281 NTP655273:NTP655281 ODL655273:ODL655281 ONH655273:ONH655281 OXD655273:OXD655281 PGZ655273:PGZ655281 PQV655273:PQV655281 QAR655273:QAR655281 QKN655273:QKN655281 QUJ655273:QUJ655281 REF655273:REF655281 ROB655273:ROB655281 RXX655273:RXX655281 SHT655273:SHT655281 SRP655273:SRP655281 TBL655273:TBL655281 TLH655273:TLH655281 TVD655273:TVD655281 UEZ655273:UEZ655281 UOV655273:UOV655281 UYR655273:UYR655281 VIN655273:VIN655281 VSJ655273:VSJ655281 WCF655273:WCF655281 WMB655273:WMB655281 WVX655273:WVX655281 AC720809:AC720817 JL720809:JL720817 TH720809:TH720817 ADD720809:ADD720817 AMZ720809:AMZ720817 AWV720809:AWV720817 BGR720809:BGR720817 BQN720809:BQN720817 CAJ720809:CAJ720817 CKF720809:CKF720817 CUB720809:CUB720817 DDX720809:DDX720817 DNT720809:DNT720817 DXP720809:DXP720817 EHL720809:EHL720817 ERH720809:ERH720817 FBD720809:FBD720817 FKZ720809:FKZ720817 FUV720809:FUV720817 GER720809:GER720817 GON720809:GON720817 GYJ720809:GYJ720817 HIF720809:HIF720817 HSB720809:HSB720817 IBX720809:IBX720817 ILT720809:ILT720817 IVP720809:IVP720817 JFL720809:JFL720817 JPH720809:JPH720817 JZD720809:JZD720817 KIZ720809:KIZ720817 KSV720809:KSV720817 LCR720809:LCR720817 LMN720809:LMN720817 LWJ720809:LWJ720817 MGF720809:MGF720817 MQB720809:MQB720817 MZX720809:MZX720817 NJT720809:NJT720817 NTP720809:NTP720817 ODL720809:ODL720817 ONH720809:ONH720817 OXD720809:OXD720817 PGZ720809:PGZ720817 PQV720809:PQV720817 QAR720809:QAR720817 QKN720809:QKN720817 QUJ720809:QUJ720817 REF720809:REF720817 ROB720809:ROB720817 RXX720809:RXX720817 SHT720809:SHT720817 SRP720809:SRP720817 TBL720809:TBL720817 TLH720809:TLH720817 TVD720809:TVD720817 UEZ720809:UEZ720817 UOV720809:UOV720817 UYR720809:UYR720817 VIN720809:VIN720817 VSJ720809:VSJ720817 WCF720809:WCF720817 WMB720809:WMB720817 WVX720809:WVX720817 AC786345:AC786353 JL786345:JL786353 TH786345:TH786353 ADD786345:ADD786353 AMZ786345:AMZ786353 AWV786345:AWV786353 BGR786345:BGR786353 BQN786345:BQN786353 CAJ786345:CAJ786353 CKF786345:CKF786353 CUB786345:CUB786353 DDX786345:DDX786353 DNT786345:DNT786353 DXP786345:DXP786353 EHL786345:EHL786353 ERH786345:ERH786353 FBD786345:FBD786353 FKZ786345:FKZ786353 FUV786345:FUV786353 GER786345:GER786353 GON786345:GON786353 GYJ786345:GYJ786353 HIF786345:HIF786353 HSB786345:HSB786353 IBX786345:IBX786353 ILT786345:ILT786353 IVP786345:IVP786353 JFL786345:JFL786353 JPH786345:JPH786353 JZD786345:JZD786353 KIZ786345:KIZ786353 KSV786345:KSV786353 LCR786345:LCR786353 LMN786345:LMN786353 LWJ786345:LWJ786353 MGF786345:MGF786353 MQB786345:MQB786353 MZX786345:MZX786353 NJT786345:NJT786353 NTP786345:NTP786353 ODL786345:ODL786353 ONH786345:ONH786353 OXD786345:OXD786353 PGZ786345:PGZ786353 PQV786345:PQV786353 QAR786345:QAR786353 QKN786345:QKN786353 QUJ786345:QUJ786353 REF786345:REF786353 ROB786345:ROB786353 RXX786345:RXX786353 SHT786345:SHT786353 SRP786345:SRP786353 TBL786345:TBL786353 TLH786345:TLH786353 TVD786345:TVD786353 UEZ786345:UEZ786353 UOV786345:UOV786353 UYR786345:UYR786353 VIN786345:VIN786353 VSJ786345:VSJ786353 WCF786345:WCF786353 WMB786345:WMB786353 WVX786345:WVX786353 AC851881:AC851889 JL851881:JL851889 TH851881:TH851889 ADD851881:ADD851889 AMZ851881:AMZ851889 AWV851881:AWV851889 BGR851881:BGR851889 BQN851881:BQN851889 CAJ851881:CAJ851889 CKF851881:CKF851889 CUB851881:CUB851889 DDX851881:DDX851889 DNT851881:DNT851889 DXP851881:DXP851889 EHL851881:EHL851889 ERH851881:ERH851889 FBD851881:FBD851889 FKZ851881:FKZ851889 FUV851881:FUV851889 GER851881:GER851889 GON851881:GON851889 GYJ851881:GYJ851889 HIF851881:HIF851889 HSB851881:HSB851889 IBX851881:IBX851889 ILT851881:ILT851889 IVP851881:IVP851889 JFL851881:JFL851889 JPH851881:JPH851889 JZD851881:JZD851889 KIZ851881:KIZ851889 KSV851881:KSV851889 LCR851881:LCR851889 LMN851881:LMN851889 LWJ851881:LWJ851889 MGF851881:MGF851889 MQB851881:MQB851889 MZX851881:MZX851889 NJT851881:NJT851889 NTP851881:NTP851889 ODL851881:ODL851889 ONH851881:ONH851889 OXD851881:OXD851889 PGZ851881:PGZ851889 PQV851881:PQV851889 QAR851881:QAR851889 QKN851881:QKN851889 QUJ851881:QUJ851889 REF851881:REF851889 ROB851881:ROB851889 RXX851881:RXX851889 SHT851881:SHT851889 SRP851881:SRP851889 TBL851881:TBL851889 TLH851881:TLH851889 TVD851881:TVD851889 UEZ851881:UEZ851889 UOV851881:UOV851889 UYR851881:UYR851889 VIN851881:VIN851889 VSJ851881:VSJ851889 WCF851881:WCF851889 WMB851881:WMB851889 WVX851881:WVX851889 AC917417:AC917425 JL917417:JL917425 TH917417:TH917425 ADD917417:ADD917425 AMZ917417:AMZ917425 AWV917417:AWV917425 BGR917417:BGR917425 BQN917417:BQN917425 CAJ917417:CAJ917425 CKF917417:CKF917425 CUB917417:CUB917425 DDX917417:DDX917425 DNT917417:DNT917425 DXP917417:DXP917425 EHL917417:EHL917425 ERH917417:ERH917425 FBD917417:FBD917425 FKZ917417:FKZ917425 FUV917417:FUV917425 GER917417:GER917425 GON917417:GON917425 GYJ917417:GYJ917425 HIF917417:HIF917425 HSB917417:HSB917425 IBX917417:IBX917425 ILT917417:ILT917425 IVP917417:IVP917425 JFL917417:JFL917425 JPH917417:JPH917425 JZD917417:JZD917425 KIZ917417:KIZ917425 KSV917417:KSV917425 LCR917417:LCR917425 LMN917417:LMN917425 LWJ917417:LWJ917425 MGF917417:MGF917425 MQB917417:MQB917425 MZX917417:MZX917425 NJT917417:NJT917425 NTP917417:NTP917425 ODL917417:ODL917425 ONH917417:ONH917425 OXD917417:OXD917425 PGZ917417:PGZ917425 PQV917417:PQV917425 QAR917417:QAR917425 QKN917417:QKN917425 QUJ917417:QUJ917425 REF917417:REF917425 ROB917417:ROB917425 RXX917417:RXX917425 SHT917417:SHT917425 SRP917417:SRP917425 TBL917417:TBL917425 TLH917417:TLH917425 TVD917417:TVD917425 UEZ917417:UEZ917425 UOV917417:UOV917425 UYR917417:UYR917425 VIN917417:VIN917425 VSJ917417:VSJ917425 WCF917417:WCF917425 WMB917417:WMB917425 WVX917417:WVX917425 AC982953:AC982961 JL982953:JL982961 TH982953:TH982961 ADD982953:ADD982961 AMZ982953:AMZ982961 AWV982953:AWV982961 BGR982953:BGR982961 BQN982953:BQN982961 CAJ982953:CAJ982961 CKF982953:CKF982961 CUB982953:CUB982961 DDX982953:DDX982961 DNT982953:DNT982961 DXP982953:DXP982961 EHL982953:EHL982961 ERH982953:ERH982961 FBD982953:FBD982961 FKZ982953:FKZ982961 FUV982953:FUV982961 GER982953:GER982961 GON982953:GON982961 GYJ982953:GYJ982961 HIF982953:HIF982961 HSB982953:HSB982961 IBX982953:IBX982961 ILT982953:ILT982961 IVP982953:IVP982961 JFL982953:JFL982961 JPH982953:JPH982961 JZD982953:JZD982961 KIZ982953:KIZ982961 KSV982953:KSV982961 LCR982953:LCR982961 LMN982953:LMN982961 LWJ982953:LWJ982961 MGF982953:MGF982961 MQB982953:MQB982961 MZX982953:MZX982961 NJT982953:NJT982961 NTP982953:NTP982961 ODL982953:ODL982961 ONH982953:ONH982961 OXD982953:OXD982961 PGZ982953:PGZ982961 PQV982953:PQV982961 QAR982953:QAR982961 QKN982953:QKN982961 QUJ982953:QUJ982961 REF982953:REF982961 ROB982953:ROB982961 RXX982953:RXX982961 SHT982953:SHT982961 SRP982953:SRP982961 TBL982953:TBL982961 TLH982953:TLH982961 TVD982953:TVD982961 UEZ982953:UEZ982961 UOV982953:UOV982961 UYR982953:UYR982961 VIN982953:VIN982961 VSJ982953:VSJ982961 WCF982953:WCF982961 WMB982953:WMB982961 WVX982953:WVX982961 AE65449:AE65457 JN65449:JN65457 TJ65449:TJ65457 ADF65449:ADF65457 ANB65449:ANB65457 AWX65449:AWX65457 BGT65449:BGT65457 BQP65449:BQP65457 CAL65449:CAL65457 CKH65449:CKH65457 CUD65449:CUD65457 DDZ65449:DDZ65457 DNV65449:DNV65457 DXR65449:DXR65457 EHN65449:EHN65457 ERJ65449:ERJ65457 FBF65449:FBF65457 FLB65449:FLB65457 FUX65449:FUX65457 GET65449:GET65457 GOP65449:GOP65457 GYL65449:GYL65457 HIH65449:HIH65457 HSD65449:HSD65457 IBZ65449:IBZ65457 ILV65449:ILV65457 IVR65449:IVR65457 JFN65449:JFN65457 JPJ65449:JPJ65457 JZF65449:JZF65457 KJB65449:KJB65457 KSX65449:KSX65457 LCT65449:LCT65457 LMP65449:LMP65457 LWL65449:LWL65457 MGH65449:MGH65457 MQD65449:MQD65457 MZZ65449:MZZ65457 NJV65449:NJV65457 NTR65449:NTR65457 ODN65449:ODN65457 ONJ65449:ONJ65457 OXF65449:OXF65457 PHB65449:PHB65457 PQX65449:PQX65457 QAT65449:QAT65457 QKP65449:QKP65457 QUL65449:QUL65457 REH65449:REH65457 ROD65449:ROD65457 RXZ65449:RXZ65457 SHV65449:SHV65457 SRR65449:SRR65457 TBN65449:TBN65457 TLJ65449:TLJ65457 TVF65449:TVF65457 UFB65449:UFB65457 UOX65449:UOX65457 UYT65449:UYT65457 VIP65449:VIP65457 VSL65449:VSL65457 WCH65449:WCH65457 WMD65449:WMD65457 WVZ65449:WVZ65457 AE130985:AE130993 JN130985:JN130993 TJ130985:TJ130993 ADF130985:ADF130993 ANB130985:ANB130993 AWX130985:AWX130993 BGT130985:BGT130993 BQP130985:BQP130993 CAL130985:CAL130993 CKH130985:CKH130993 CUD130985:CUD130993 DDZ130985:DDZ130993 DNV130985:DNV130993 DXR130985:DXR130993 EHN130985:EHN130993 ERJ130985:ERJ130993 FBF130985:FBF130993 FLB130985:FLB130993 FUX130985:FUX130993 GET130985:GET130993 GOP130985:GOP130993 GYL130985:GYL130993 HIH130985:HIH130993 HSD130985:HSD130993 IBZ130985:IBZ130993 ILV130985:ILV130993 IVR130985:IVR130993 JFN130985:JFN130993 JPJ130985:JPJ130993 JZF130985:JZF130993 KJB130985:KJB130993 KSX130985:KSX130993 LCT130985:LCT130993 LMP130985:LMP130993 LWL130985:LWL130993 MGH130985:MGH130993 MQD130985:MQD130993 MZZ130985:MZZ130993 NJV130985:NJV130993 NTR130985:NTR130993 ODN130985:ODN130993 ONJ130985:ONJ130993 OXF130985:OXF130993 PHB130985:PHB130993 PQX130985:PQX130993 QAT130985:QAT130993 QKP130985:QKP130993 QUL130985:QUL130993 REH130985:REH130993 ROD130985:ROD130993 RXZ130985:RXZ130993 SHV130985:SHV130993 SRR130985:SRR130993 TBN130985:TBN130993 TLJ130985:TLJ130993 TVF130985:TVF130993 UFB130985:UFB130993 UOX130985:UOX130993 UYT130985:UYT130993 VIP130985:VIP130993 VSL130985:VSL130993 WCH130985:WCH130993 WMD130985:WMD130993 WVZ130985:WVZ130993 AE196521:AE196529 JN196521:JN196529 TJ196521:TJ196529 ADF196521:ADF196529 ANB196521:ANB196529 AWX196521:AWX196529 BGT196521:BGT196529 BQP196521:BQP196529 CAL196521:CAL196529 CKH196521:CKH196529 CUD196521:CUD196529 DDZ196521:DDZ196529 DNV196521:DNV196529 DXR196521:DXR196529 EHN196521:EHN196529 ERJ196521:ERJ196529 FBF196521:FBF196529 FLB196521:FLB196529 FUX196521:FUX196529 GET196521:GET196529 GOP196521:GOP196529 GYL196521:GYL196529 HIH196521:HIH196529 HSD196521:HSD196529 IBZ196521:IBZ196529 ILV196521:ILV196529 IVR196521:IVR196529 JFN196521:JFN196529 JPJ196521:JPJ196529 JZF196521:JZF196529 KJB196521:KJB196529 KSX196521:KSX196529 LCT196521:LCT196529 LMP196521:LMP196529 LWL196521:LWL196529 MGH196521:MGH196529 MQD196521:MQD196529 MZZ196521:MZZ196529 NJV196521:NJV196529 NTR196521:NTR196529 ODN196521:ODN196529 ONJ196521:ONJ196529 OXF196521:OXF196529 PHB196521:PHB196529 PQX196521:PQX196529 QAT196521:QAT196529 QKP196521:QKP196529 QUL196521:QUL196529 REH196521:REH196529 ROD196521:ROD196529 RXZ196521:RXZ196529 SHV196521:SHV196529 SRR196521:SRR196529 TBN196521:TBN196529 TLJ196521:TLJ196529 TVF196521:TVF196529 UFB196521:UFB196529 UOX196521:UOX196529 UYT196521:UYT196529 VIP196521:VIP196529 VSL196521:VSL196529 WCH196521:WCH196529 WMD196521:WMD196529 WVZ196521:WVZ196529 AE262057:AE262065 JN262057:JN262065 TJ262057:TJ262065 ADF262057:ADF262065 ANB262057:ANB262065 AWX262057:AWX262065 BGT262057:BGT262065 BQP262057:BQP262065 CAL262057:CAL262065 CKH262057:CKH262065 CUD262057:CUD262065 DDZ262057:DDZ262065 DNV262057:DNV262065 DXR262057:DXR262065 EHN262057:EHN262065 ERJ262057:ERJ262065 FBF262057:FBF262065 FLB262057:FLB262065 FUX262057:FUX262065 GET262057:GET262065 GOP262057:GOP262065 GYL262057:GYL262065 HIH262057:HIH262065 HSD262057:HSD262065 IBZ262057:IBZ262065 ILV262057:ILV262065 IVR262057:IVR262065 JFN262057:JFN262065 JPJ262057:JPJ262065 JZF262057:JZF262065 KJB262057:KJB262065 KSX262057:KSX262065 LCT262057:LCT262065 LMP262057:LMP262065 LWL262057:LWL262065 MGH262057:MGH262065 MQD262057:MQD262065 MZZ262057:MZZ262065 NJV262057:NJV262065 NTR262057:NTR262065 ODN262057:ODN262065 ONJ262057:ONJ262065 OXF262057:OXF262065 PHB262057:PHB262065 PQX262057:PQX262065 QAT262057:QAT262065 QKP262057:QKP262065 QUL262057:QUL262065 REH262057:REH262065 ROD262057:ROD262065 RXZ262057:RXZ262065 SHV262057:SHV262065 SRR262057:SRR262065 TBN262057:TBN262065 TLJ262057:TLJ262065 TVF262057:TVF262065 UFB262057:UFB262065 UOX262057:UOX262065 UYT262057:UYT262065 VIP262057:VIP262065 VSL262057:VSL262065 WCH262057:WCH262065 WMD262057:WMD262065 WVZ262057:WVZ262065 AE327593:AE327601 JN327593:JN327601 TJ327593:TJ327601 ADF327593:ADF327601 ANB327593:ANB327601 AWX327593:AWX327601 BGT327593:BGT327601 BQP327593:BQP327601 CAL327593:CAL327601 CKH327593:CKH327601 CUD327593:CUD327601 DDZ327593:DDZ327601 DNV327593:DNV327601 DXR327593:DXR327601 EHN327593:EHN327601 ERJ327593:ERJ327601 FBF327593:FBF327601 FLB327593:FLB327601 FUX327593:FUX327601 GET327593:GET327601 GOP327593:GOP327601 GYL327593:GYL327601 HIH327593:HIH327601 HSD327593:HSD327601 IBZ327593:IBZ327601 ILV327593:ILV327601 IVR327593:IVR327601 JFN327593:JFN327601 JPJ327593:JPJ327601 JZF327593:JZF327601 KJB327593:KJB327601 KSX327593:KSX327601 LCT327593:LCT327601 LMP327593:LMP327601 LWL327593:LWL327601 MGH327593:MGH327601 MQD327593:MQD327601 MZZ327593:MZZ327601 NJV327593:NJV327601 NTR327593:NTR327601 ODN327593:ODN327601 ONJ327593:ONJ327601 OXF327593:OXF327601 PHB327593:PHB327601 PQX327593:PQX327601 QAT327593:QAT327601 QKP327593:QKP327601 QUL327593:QUL327601 REH327593:REH327601 ROD327593:ROD327601 RXZ327593:RXZ327601 SHV327593:SHV327601 SRR327593:SRR327601 TBN327593:TBN327601 TLJ327593:TLJ327601 TVF327593:TVF327601 UFB327593:UFB327601 UOX327593:UOX327601 UYT327593:UYT327601 VIP327593:VIP327601 VSL327593:VSL327601 WCH327593:WCH327601 WMD327593:WMD327601 WVZ327593:WVZ327601 AE393129:AE393137 JN393129:JN393137 TJ393129:TJ393137 ADF393129:ADF393137 ANB393129:ANB393137 AWX393129:AWX393137 BGT393129:BGT393137 BQP393129:BQP393137 CAL393129:CAL393137 CKH393129:CKH393137 CUD393129:CUD393137 DDZ393129:DDZ393137 DNV393129:DNV393137 DXR393129:DXR393137 EHN393129:EHN393137 ERJ393129:ERJ393137 FBF393129:FBF393137 FLB393129:FLB393137 FUX393129:FUX393137 GET393129:GET393137 GOP393129:GOP393137 GYL393129:GYL393137 HIH393129:HIH393137 HSD393129:HSD393137 IBZ393129:IBZ393137 ILV393129:ILV393137 IVR393129:IVR393137 JFN393129:JFN393137 JPJ393129:JPJ393137 JZF393129:JZF393137 KJB393129:KJB393137 KSX393129:KSX393137 LCT393129:LCT393137 LMP393129:LMP393137 LWL393129:LWL393137 MGH393129:MGH393137 MQD393129:MQD393137 MZZ393129:MZZ393137 NJV393129:NJV393137 NTR393129:NTR393137 ODN393129:ODN393137 ONJ393129:ONJ393137 OXF393129:OXF393137 PHB393129:PHB393137 PQX393129:PQX393137 QAT393129:QAT393137 QKP393129:QKP393137 QUL393129:QUL393137 REH393129:REH393137 ROD393129:ROD393137 RXZ393129:RXZ393137 SHV393129:SHV393137 SRR393129:SRR393137 TBN393129:TBN393137 TLJ393129:TLJ393137 TVF393129:TVF393137 UFB393129:UFB393137 UOX393129:UOX393137 UYT393129:UYT393137 VIP393129:VIP393137 VSL393129:VSL393137 WCH393129:WCH393137 WMD393129:WMD393137 WVZ393129:WVZ393137 AE458665:AE458673 JN458665:JN458673 TJ458665:TJ458673 ADF458665:ADF458673 ANB458665:ANB458673 AWX458665:AWX458673 BGT458665:BGT458673 BQP458665:BQP458673 CAL458665:CAL458673 CKH458665:CKH458673 CUD458665:CUD458673 DDZ458665:DDZ458673 DNV458665:DNV458673 DXR458665:DXR458673 EHN458665:EHN458673 ERJ458665:ERJ458673 FBF458665:FBF458673 FLB458665:FLB458673 FUX458665:FUX458673 GET458665:GET458673 GOP458665:GOP458673 GYL458665:GYL458673 HIH458665:HIH458673 HSD458665:HSD458673 IBZ458665:IBZ458673 ILV458665:ILV458673 IVR458665:IVR458673 JFN458665:JFN458673 JPJ458665:JPJ458673 JZF458665:JZF458673 KJB458665:KJB458673 KSX458665:KSX458673 LCT458665:LCT458673 LMP458665:LMP458673 LWL458665:LWL458673 MGH458665:MGH458673 MQD458665:MQD458673 MZZ458665:MZZ458673 NJV458665:NJV458673 NTR458665:NTR458673 ODN458665:ODN458673 ONJ458665:ONJ458673 OXF458665:OXF458673 PHB458665:PHB458673 PQX458665:PQX458673 QAT458665:QAT458673 QKP458665:QKP458673 QUL458665:QUL458673 REH458665:REH458673 ROD458665:ROD458673 RXZ458665:RXZ458673 SHV458665:SHV458673 SRR458665:SRR458673 TBN458665:TBN458673 TLJ458665:TLJ458673 TVF458665:TVF458673 UFB458665:UFB458673 UOX458665:UOX458673 UYT458665:UYT458673 VIP458665:VIP458673 VSL458665:VSL458673 WCH458665:WCH458673 WMD458665:WMD458673 WVZ458665:WVZ458673 AE524201:AE524209 JN524201:JN524209 TJ524201:TJ524209 ADF524201:ADF524209 ANB524201:ANB524209 AWX524201:AWX524209 BGT524201:BGT524209 BQP524201:BQP524209 CAL524201:CAL524209 CKH524201:CKH524209 CUD524201:CUD524209 DDZ524201:DDZ524209 DNV524201:DNV524209 DXR524201:DXR524209 EHN524201:EHN524209 ERJ524201:ERJ524209 FBF524201:FBF524209 FLB524201:FLB524209 FUX524201:FUX524209 GET524201:GET524209 GOP524201:GOP524209 GYL524201:GYL524209 HIH524201:HIH524209 HSD524201:HSD524209 IBZ524201:IBZ524209 ILV524201:ILV524209 IVR524201:IVR524209 JFN524201:JFN524209 JPJ524201:JPJ524209 JZF524201:JZF524209 KJB524201:KJB524209 KSX524201:KSX524209 LCT524201:LCT524209 LMP524201:LMP524209 LWL524201:LWL524209 MGH524201:MGH524209 MQD524201:MQD524209 MZZ524201:MZZ524209 NJV524201:NJV524209 NTR524201:NTR524209 ODN524201:ODN524209 ONJ524201:ONJ524209 OXF524201:OXF524209 PHB524201:PHB524209 PQX524201:PQX524209 QAT524201:QAT524209 QKP524201:QKP524209 QUL524201:QUL524209 REH524201:REH524209 ROD524201:ROD524209 RXZ524201:RXZ524209 SHV524201:SHV524209 SRR524201:SRR524209 TBN524201:TBN524209 TLJ524201:TLJ524209 TVF524201:TVF524209 UFB524201:UFB524209 UOX524201:UOX524209 UYT524201:UYT524209 VIP524201:VIP524209 VSL524201:VSL524209 WCH524201:WCH524209 WMD524201:WMD524209 WVZ524201:WVZ524209 AE589737:AE589745 JN589737:JN589745 TJ589737:TJ589745 ADF589737:ADF589745 ANB589737:ANB589745 AWX589737:AWX589745 BGT589737:BGT589745 BQP589737:BQP589745 CAL589737:CAL589745 CKH589737:CKH589745 CUD589737:CUD589745 DDZ589737:DDZ589745 DNV589737:DNV589745 DXR589737:DXR589745 EHN589737:EHN589745 ERJ589737:ERJ589745 FBF589737:FBF589745 FLB589737:FLB589745 FUX589737:FUX589745 GET589737:GET589745 GOP589737:GOP589745 GYL589737:GYL589745 HIH589737:HIH589745 HSD589737:HSD589745 IBZ589737:IBZ589745 ILV589737:ILV589745 IVR589737:IVR589745 JFN589737:JFN589745 JPJ589737:JPJ589745 JZF589737:JZF589745 KJB589737:KJB589745 KSX589737:KSX589745 LCT589737:LCT589745 LMP589737:LMP589745 LWL589737:LWL589745 MGH589737:MGH589745 MQD589737:MQD589745 MZZ589737:MZZ589745 NJV589737:NJV589745 NTR589737:NTR589745 ODN589737:ODN589745 ONJ589737:ONJ589745 OXF589737:OXF589745 PHB589737:PHB589745 PQX589737:PQX589745 QAT589737:QAT589745 QKP589737:QKP589745 QUL589737:QUL589745 REH589737:REH589745 ROD589737:ROD589745 RXZ589737:RXZ589745 SHV589737:SHV589745 SRR589737:SRR589745 TBN589737:TBN589745 TLJ589737:TLJ589745 TVF589737:TVF589745 UFB589737:UFB589745 UOX589737:UOX589745 UYT589737:UYT589745 VIP589737:VIP589745 VSL589737:VSL589745 WCH589737:WCH589745 WMD589737:WMD589745 WVZ589737:WVZ589745 AE655273:AE655281 JN655273:JN655281 TJ655273:TJ655281 ADF655273:ADF655281 ANB655273:ANB655281 AWX655273:AWX655281 BGT655273:BGT655281 BQP655273:BQP655281 CAL655273:CAL655281 CKH655273:CKH655281 CUD655273:CUD655281 DDZ655273:DDZ655281 DNV655273:DNV655281 DXR655273:DXR655281 EHN655273:EHN655281 ERJ655273:ERJ655281 FBF655273:FBF655281 FLB655273:FLB655281 FUX655273:FUX655281 GET655273:GET655281 GOP655273:GOP655281 GYL655273:GYL655281 HIH655273:HIH655281 HSD655273:HSD655281 IBZ655273:IBZ655281 ILV655273:ILV655281 IVR655273:IVR655281 JFN655273:JFN655281 JPJ655273:JPJ655281 JZF655273:JZF655281 KJB655273:KJB655281 KSX655273:KSX655281 LCT655273:LCT655281 LMP655273:LMP655281 LWL655273:LWL655281 MGH655273:MGH655281 MQD655273:MQD655281 MZZ655273:MZZ655281 NJV655273:NJV655281 NTR655273:NTR655281 ODN655273:ODN655281 ONJ655273:ONJ655281 OXF655273:OXF655281 PHB655273:PHB655281 PQX655273:PQX655281 QAT655273:QAT655281 QKP655273:QKP655281 QUL655273:QUL655281 REH655273:REH655281 ROD655273:ROD655281 RXZ655273:RXZ655281 SHV655273:SHV655281 SRR655273:SRR655281 TBN655273:TBN655281 TLJ655273:TLJ655281 TVF655273:TVF655281 UFB655273:UFB655281 UOX655273:UOX655281 UYT655273:UYT655281 VIP655273:VIP655281 VSL655273:VSL655281 WCH655273:WCH655281 WMD655273:WMD655281 WVZ655273:WVZ655281 AE720809:AE720817 JN720809:JN720817 TJ720809:TJ720817 ADF720809:ADF720817 ANB720809:ANB720817 AWX720809:AWX720817 BGT720809:BGT720817 BQP720809:BQP720817 CAL720809:CAL720817 CKH720809:CKH720817 CUD720809:CUD720817 DDZ720809:DDZ720817 DNV720809:DNV720817 DXR720809:DXR720817 EHN720809:EHN720817 ERJ720809:ERJ720817 FBF720809:FBF720817 FLB720809:FLB720817 FUX720809:FUX720817 GET720809:GET720817 GOP720809:GOP720817 GYL720809:GYL720817 HIH720809:HIH720817 HSD720809:HSD720817 IBZ720809:IBZ720817 ILV720809:ILV720817 IVR720809:IVR720817 JFN720809:JFN720817 JPJ720809:JPJ720817 JZF720809:JZF720817 KJB720809:KJB720817 KSX720809:KSX720817 LCT720809:LCT720817 LMP720809:LMP720817 LWL720809:LWL720817 MGH720809:MGH720817 MQD720809:MQD720817 MZZ720809:MZZ720817 NJV720809:NJV720817 NTR720809:NTR720817 ODN720809:ODN720817 ONJ720809:ONJ720817 OXF720809:OXF720817 PHB720809:PHB720817 PQX720809:PQX720817 QAT720809:QAT720817 QKP720809:QKP720817 QUL720809:QUL720817 REH720809:REH720817 ROD720809:ROD720817 RXZ720809:RXZ720817 SHV720809:SHV720817 SRR720809:SRR720817 TBN720809:TBN720817 TLJ720809:TLJ720817 TVF720809:TVF720817 UFB720809:UFB720817 UOX720809:UOX720817 UYT720809:UYT720817 VIP720809:VIP720817 VSL720809:VSL720817 WCH720809:WCH720817 WMD720809:WMD720817 WVZ720809:WVZ720817 AE786345:AE786353 JN786345:JN786353 TJ786345:TJ786353 ADF786345:ADF786353 ANB786345:ANB786353 AWX786345:AWX786353 BGT786345:BGT786353 BQP786345:BQP786353 CAL786345:CAL786353 CKH786345:CKH786353 CUD786345:CUD786353 DDZ786345:DDZ786353 DNV786345:DNV786353 DXR786345:DXR786353 EHN786345:EHN786353 ERJ786345:ERJ786353 FBF786345:FBF786353 FLB786345:FLB786353 FUX786345:FUX786353 GET786345:GET786353 GOP786345:GOP786353 GYL786345:GYL786353 HIH786345:HIH786353 HSD786345:HSD786353 IBZ786345:IBZ786353 ILV786345:ILV786353 IVR786345:IVR786353 JFN786345:JFN786353 JPJ786345:JPJ786353 JZF786345:JZF786353 KJB786345:KJB786353 KSX786345:KSX786353 LCT786345:LCT786353 LMP786345:LMP786353 LWL786345:LWL786353 MGH786345:MGH786353 MQD786345:MQD786353 MZZ786345:MZZ786353 NJV786345:NJV786353 NTR786345:NTR786353 ODN786345:ODN786353 ONJ786345:ONJ786353 OXF786345:OXF786353 PHB786345:PHB786353 PQX786345:PQX786353 QAT786345:QAT786353 QKP786345:QKP786353 QUL786345:QUL786353 REH786345:REH786353 ROD786345:ROD786353 RXZ786345:RXZ786353 SHV786345:SHV786353 SRR786345:SRR786353 TBN786345:TBN786353 TLJ786345:TLJ786353 TVF786345:TVF786353 UFB786345:UFB786353 UOX786345:UOX786353 UYT786345:UYT786353 VIP786345:VIP786353 VSL786345:VSL786353 WCH786345:WCH786353 WMD786345:WMD786353 WVZ786345:WVZ786353 AE851881:AE851889 JN851881:JN851889 TJ851881:TJ851889 ADF851881:ADF851889 ANB851881:ANB851889 AWX851881:AWX851889 BGT851881:BGT851889 BQP851881:BQP851889 CAL851881:CAL851889 CKH851881:CKH851889 CUD851881:CUD851889 DDZ851881:DDZ851889 DNV851881:DNV851889 DXR851881:DXR851889 EHN851881:EHN851889 ERJ851881:ERJ851889 FBF851881:FBF851889 FLB851881:FLB851889 FUX851881:FUX851889 GET851881:GET851889 GOP851881:GOP851889 GYL851881:GYL851889 HIH851881:HIH851889 HSD851881:HSD851889 IBZ851881:IBZ851889 ILV851881:ILV851889 IVR851881:IVR851889 JFN851881:JFN851889 JPJ851881:JPJ851889 JZF851881:JZF851889 KJB851881:KJB851889 KSX851881:KSX851889 LCT851881:LCT851889 LMP851881:LMP851889 LWL851881:LWL851889 MGH851881:MGH851889 MQD851881:MQD851889 MZZ851881:MZZ851889 NJV851881:NJV851889 NTR851881:NTR851889 ODN851881:ODN851889 ONJ851881:ONJ851889 OXF851881:OXF851889 PHB851881:PHB851889 PQX851881:PQX851889 QAT851881:QAT851889 QKP851881:QKP851889 QUL851881:QUL851889 REH851881:REH851889 ROD851881:ROD851889 RXZ851881:RXZ851889 SHV851881:SHV851889 SRR851881:SRR851889 TBN851881:TBN851889 TLJ851881:TLJ851889 TVF851881:TVF851889 UFB851881:UFB851889 UOX851881:UOX851889 UYT851881:UYT851889 VIP851881:VIP851889 VSL851881:VSL851889 WCH851881:WCH851889 WMD851881:WMD851889 WVZ851881:WVZ851889 AE917417:AE917425 JN917417:JN917425 TJ917417:TJ917425 ADF917417:ADF917425 ANB917417:ANB917425 AWX917417:AWX917425 BGT917417:BGT917425 BQP917417:BQP917425 CAL917417:CAL917425 CKH917417:CKH917425 CUD917417:CUD917425 DDZ917417:DDZ917425 DNV917417:DNV917425 DXR917417:DXR917425 EHN917417:EHN917425 ERJ917417:ERJ917425 FBF917417:FBF917425 FLB917417:FLB917425 FUX917417:FUX917425 GET917417:GET917425 GOP917417:GOP917425 GYL917417:GYL917425 HIH917417:HIH917425 HSD917417:HSD917425 IBZ917417:IBZ917425 ILV917417:ILV917425 IVR917417:IVR917425 JFN917417:JFN917425 JPJ917417:JPJ917425 JZF917417:JZF917425 KJB917417:KJB917425 KSX917417:KSX917425 LCT917417:LCT917425 LMP917417:LMP917425 LWL917417:LWL917425 MGH917417:MGH917425 MQD917417:MQD917425 MZZ917417:MZZ917425 NJV917417:NJV917425 NTR917417:NTR917425 ODN917417:ODN917425 ONJ917417:ONJ917425 OXF917417:OXF917425 PHB917417:PHB917425 PQX917417:PQX917425 QAT917417:QAT917425 QKP917417:QKP917425 QUL917417:QUL917425 REH917417:REH917425 ROD917417:ROD917425 RXZ917417:RXZ917425 SHV917417:SHV917425 SRR917417:SRR917425 TBN917417:TBN917425 TLJ917417:TLJ917425 TVF917417:TVF917425 UFB917417:UFB917425 UOX917417:UOX917425 UYT917417:UYT917425 VIP917417:VIP917425 VSL917417:VSL917425 WCH917417:WCH917425 WMD917417:WMD917425 WVZ917417:WVZ917425 AE982953:AE982961 JN982953:JN982961 TJ982953:TJ982961 ADF982953:ADF982961 ANB982953:ANB982961 AWX982953:AWX982961 BGT982953:BGT982961 BQP982953:BQP982961 CAL982953:CAL982961 CKH982953:CKH982961 CUD982953:CUD982961 DDZ982953:DDZ982961 DNV982953:DNV982961 DXR982953:DXR982961 EHN982953:EHN982961 ERJ982953:ERJ982961 FBF982953:FBF982961 FLB982953:FLB982961 FUX982953:FUX982961 GET982953:GET982961 GOP982953:GOP982961 GYL982953:GYL982961 HIH982953:HIH982961 HSD982953:HSD982961 IBZ982953:IBZ982961 ILV982953:ILV982961 IVR982953:IVR982961 JFN982953:JFN982961 JPJ982953:JPJ982961 JZF982953:JZF982961 KJB982953:KJB982961 KSX982953:KSX982961 LCT982953:LCT982961 LMP982953:LMP982961 LWL982953:LWL982961 MGH982953:MGH982961 MQD982953:MQD982961 MZZ982953:MZZ982961 NJV982953:NJV982961 NTR982953:NTR982961 ODN982953:ODN982961 ONJ982953:ONJ982961 OXF982953:OXF982961 PHB982953:PHB982961 PQX982953:PQX982961 QAT982953:QAT982961 QKP982953:QKP982961 QUL982953:QUL982961 REH982953:REH982961 ROD982953:ROD982961 RXZ982953:RXZ982961 SHV982953:SHV982961 SRR982953:SRR982961 TBN982953:TBN982961 TLJ982953:TLJ982961 TVF982953:TVF982961 UFB982953:UFB982961 UOX982953:UOX982961 UYT982953:UYT982961 VIP982953:VIP982961 VSL982953:VSL982961 WCH982953:WCH982961 WMD982953:WMD982961 AE14 AE9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JN9 TJ9 ADF9 ANB9 AWX9 BGT9 BQP9 CAL9 CKH9 CUD9 DDZ9 DNV9 DXR9 EHN9 ERJ9 FBF9 FLB9 FUX9 GET9 GOP9 GYL9 HIH9 HSD9 IBZ9 ILV9 IVR9 JFN9 JPJ9 JZF9 KJB9 KSX9 LCT9 LMP9 LWL9 MGH9 MQD9 MZZ9 NJV9 NTR9 ODN9 ONJ9 OXF9 PHB9 PQX9 QAT9 QKP9 QUL9 REH9 ROD9 RXZ9 SHV9 SRR9 TBN9 TLJ9 TVF9 UFB9 UOX9 UYT9 VIP9 VSL9 WCH9 WMD9 WVZ9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JL14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AC14 F24 F19 AC19 AE24 AE19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JL24 TH24 ADD24 AMZ24 AWV24 BGR24 BQN24 CAJ24 CKF24 CUB24 DDX24 DNT24 DXP24 EHL24 ERH24 FBD24 FKZ24 FUV24 GER24 GON24 GYJ24 HIF24 HSB24 IBX24 ILT24 IVP24 JFL24 JPH24 JZD24 KIZ24 KSV24 LCR24 LMN24 LWJ24 MGF24 MQB24 MZX24 NJT24 NTP24 ODL24 ONH24 OXD24 PGZ24 PQV24 QAR24 QKN24 QUJ24 REF24 ROB24 RXX24 SHT24 SRP24 TBL24 TLH24 TVD24 UEZ24 UOV24 UYR24 VIN24 VSJ24 WCF24 WMB24 WVX24 JN24 TJ24 ADF24 ANB24 AWX24 BGT24 BQP24 CAL24 CKH24 CUD24 DDZ24 DNV24 DXR24 EHN24 ERJ24 FBF24 FLB24 FUX24 GET24 GOP24 GYL24 HIH24 HSD24 IBZ24 ILV24 IVR24 JFN24 JPJ24 JZF24 KJB24 KSX24 LCT24 LMP24 LWL24 MGH24 MQD24 MZZ24 NJV24 NTR24 ODN24 ONJ24 OXF24 PHB24 PQX24 QAT24 QKP24 QUL24 REH24 ROD24 RXZ24 SHV24 SRR24 TBN24 TLJ24 TVF24 UFB24 UOX24 UYT24 VIP24 VSL24 WCH24 WMD24 WVZ24 AC24</xm:sqref>
        </x14:dataValidation>
        <x14:dataValidation type="list" allowBlank="1" showInputMessage="1" showErrorMessage="1" xr:uid="{00000000-0002-0000-0900-000015000000}">
          <x14:formula1>
            <xm:f>Listas!$B$5:$B$22</xm:f>
          </x14:formula1>
          <xm:sqref>A9 A14 A19 A24</xm:sqref>
        </x14:dataValidation>
        <x14:dataValidation type="list" allowBlank="1" showInputMessage="1" showErrorMessage="1" xr:uid="{00000000-0002-0000-0900-000016000000}">
          <x14:formula1>
            <xm:f>Listas!$E$5:$E$8</xm:f>
          </x14:formula1>
          <xm:sqref>AH24 AH14 AH9 AH19</xm:sqref>
        </x14:dataValidation>
        <x14:dataValidation type="list" allowBlank="1" showInputMessage="1" showErrorMessage="1" xr:uid="{00000000-0002-0000-0900-000017000000}">
          <x14:formula1>
            <xm:f>Listas!$F$5:$F$7</xm:f>
          </x14:formula1>
          <xm:sqref>AB9 AB14 AB24 AB19</xm:sqref>
        </x14:dataValidation>
        <x14:dataValidation type="list" allowBlank="1" showInputMessage="1" showErrorMessage="1" xr:uid="{00000000-0002-0000-0900-000018000000}">
          <x14:formula1>
            <xm:f>#REF!</xm:f>
          </x14:formula1>
          <xm:sqref>WVJ982889:WVJ982890 A65449:A65457 IX65449:IX65457 ST65449:ST65457 ACP65449:ACP65457 AML65449:AML65457 AWH65449:AWH65457 BGD65449:BGD65457 BPZ65449:BPZ65457 BZV65449:BZV65457 CJR65449:CJR65457 CTN65449:CTN65457 DDJ65449:DDJ65457 DNF65449:DNF65457 DXB65449:DXB65457 EGX65449:EGX65457 EQT65449:EQT65457 FAP65449:FAP65457 FKL65449:FKL65457 FUH65449:FUH65457 GED65449:GED65457 GNZ65449:GNZ65457 GXV65449:GXV65457 HHR65449:HHR65457 HRN65449:HRN65457 IBJ65449:IBJ65457 ILF65449:ILF65457 IVB65449:IVB65457 JEX65449:JEX65457 JOT65449:JOT65457 JYP65449:JYP65457 KIL65449:KIL65457 KSH65449:KSH65457 LCD65449:LCD65457 LLZ65449:LLZ65457 LVV65449:LVV65457 MFR65449:MFR65457 MPN65449:MPN65457 MZJ65449:MZJ65457 NJF65449:NJF65457 NTB65449:NTB65457 OCX65449:OCX65457 OMT65449:OMT65457 OWP65449:OWP65457 PGL65449:PGL65457 PQH65449:PQH65457 QAD65449:QAD65457 QJZ65449:QJZ65457 QTV65449:QTV65457 RDR65449:RDR65457 RNN65449:RNN65457 RXJ65449:RXJ65457 SHF65449:SHF65457 SRB65449:SRB65457 TAX65449:TAX65457 TKT65449:TKT65457 TUP65449:TUP65457 UEL65449:UEL65457 UOH65449:UOH65457 UYD65449:UYD65457 VHZ65449:VHZ65457 VRV65449:VRV65457 WBR65449:WBR65457 WLN65449:WLN65457 WVJ65449:WVJ65457 A130985:A130993 IX130985:IX130993 ST130985:ST130993 ACP130985:ACP130993 AML130985:AML130993 AWH130985:AWH130993 BGD130985:BGD130993 BPZ130985:BPZ130993 BZV130985:BZV130993 CJR130985:CJR130993 CTN130985:CTN130993 DDJ130985:DDJ130993 DNF130985:DNF130993 DXB130985:DXB130993 EGX130985:EGX130993 EQT130985:EQT130993 FAP130985:FAP130993 FKL130985:FKL130993 FUH130985:FUH130993 GED130985:GED130993 GNZ130985:GNZ130993 GXV130985:GXV130993 HHR130985:HHR130993 HRN130985:HRN130993 IBJ130985:IBJ130993 ILF130985:ILF130993 IVB130985:IVB130993 JEX130985:JEX130993 JOT130985:JOT130993 JYP130985:JYP130993 KIL130985:KIL130993 KSH130985:KSH130993 LCD130985:LCD130993 LLZ130985:LLZ130993 LVV130985:LVV130993 MFR130985:MFR130993 MPN130985:MPN130993 MZJ130985:MZJ130993 NJF130985:NJF130993 NTB130985:NTB130993 OCX130985:OCX130993 OMT130985:OMT130993 OWP130985:OWP130993 PGL130985:PGL130993 PQH130985:PQH130993 QAD130985:QAD130993 QJZ130985:QJZ130993 QTV130985:QTV130993 RDR130985:RDR130993 RNN130985:RNN130993 RXJ130985:RXJ130993 SHF130985:SHF130993 SRB130985:SRB130993 TAX130985:TAX130993 TKT130985:TKT130993 TUP130985:TUP130993 UEL130985:UEL130993 UOH130985:UOH130993 UYD130985:UYD130993 VHZ130985:VHZ130993 VRV130985:VRV130993 WBR130985:WBR130993 WLN130985:WLN130993 WVJ130985:WVJ130993 A196521:A196529 IX196521:IX196529 ST196521:ST196529 ACP196521:ACP196529 AML196521:AML196529 AWH196521:AWH196529 BGD196521:BGD196529 BPZ196521:BPZ196529 BZV196521:BZV196529 CJR196521:CJR196529 CTN196521:CTN196529 DDJ196521:DDJ196529 DNF196521:DNF196529 DXB196521:DXB196529 EGX196521:EGX196529 EQT196521:EQT196529 FAP196521:FAP196529 FKL196521:FKL196529 FUH196521:FUH196529 GED196521:GED196529 GNZ196521:GNZ196529 GXV196521:GXV196529 HHR196521:HHR196529 HRN196521:HRN196529 IBJ196521:IBJ196529 ILF196521:ILF196529 IVB196521:IVB196529 JEX196521:JEX196529 JOT196521:JOT196529 JYP196521:JYP196529 KIL196521:KIL196529 KSH196521:KSH196529 LCD196521:LCD196529 LLZ196521:LLZ196529 LVV196521:LVV196529 MFR196521:MFR196529 MPN196521:MPN196529 MZJ196521:MZJ196529 NJF196521:NJF196529 NTB196521:NTB196529 OCX196521:OCX196529 OMT196521:OMT196529 OWP196521:OWP196529 PGL196521:PGL196529 PQH196521:PQH196529 QAD196521:QAD196529 QJZ196521:QJZ196529 QTV196521:QTV196529 RDR196521:RDR196529 RNN196521:RNN196529 RXJ196521:RXJ196529 SHF196521:SHF196529 SRB196521:SRB196529 TAX196521:TAX196529 TKT196521:TKT196529 TUP196521:TUP196529 UEL196521:UEL196529 UOH196521:UOH196529 UYD196521:UYD196529 VHZ196521:VHZ196529 VRV196521:VRV196529 WBR196521:WBR196529 WLN196521:WLN196529 WVJ196521:WVJ196529 A262057:A262065 IX262057:IX262065 ST262057:ST262065 ACP262057:ACP262065 AML262057:AML262065 AWH262057:AWH262065 BGD262057:BGD262065 BPZ262057:BPZ262065 BZV262057:BZV262065 CJR262057:CJR262065 CTN262057:CTN262065 DDJ262057:DDJ262065 DNF262057:DNF262065 DXB262057:DXB262065 EGX262057:EGX262065 EQT262057:EQT262065 FAP262057:FAP262065 FKL262057:FKL262065 FUH262057:FUH262065 GED262057:GED262065 GNZ262057:GNZ262065 GXV262057:GXV262065 HHR262057:HHR262065 HRN262057:HRN262065 IBJ262057:IBJ262065 ILF262057:ILF262065 IVB262057:IVB262065 JEX262057:JEX262065 JOT262057:JOT262065 JYP262057:JYP262065 KIL262057:KIL262065 KSH262057:KSH262065 LCD262057:LCD262065 LLZ262057:LLZ262065 LVV262057:LVV262065 MFR262057:MFR262065 MPN262057:MPN262065 MZJ262057:MZJ262065 NJF262057:NJF262065 NTB262057:NTB262065 OCX262057:OCX262065 OMT262057:OMT262065 OWP262057:OWP262065 PGL262057:PGL262065 PQH262057:PQH262065 QAD262057:QAD262065 QJZ262057:QJZ262065 QTV262057:QTV262065 RDR262057:RDR262065 RNN262057:RNN262065 RXJ262057:RXJ262065 SHF262057:SHF262065 SRB262057:SRB262065 TAX262057:TAX262065 TKT262057:TKT262065 TUP262057:TUP262065 UEL262057:UEL262065 UOH262057:UOH262065 UYD262057:UYD262065 VHZ262057:VHZ262065 VRV262057:VRV262065 WBR262057:WBR262065 WLN262057:WLN262065 WVJ262057:WVJ262065 A327593:A327601 IX327593:IX327601 ST327593:ST327601 ACP327593:ACP327601 AML327593:AML327601 AWH327593:AWH327601 BGD327593:BGD327601 BPZ327593:BPZ327601 BZV327593:BZV327601 CJR327593:CJR327601 CTN327593:CTN327601 DDJ327593:DDJ327601 DNF327593:DNF327601 DXB327593:DXB327601 EGX327593:EGX327601 EQT327593:EQT327601 FAP327593:FAP327601 FKL327593:FKL327601 FUH327593:FUH327601 GED327593:GED327601 GNZ327593:GNZ327601 GXV327593:GXV327601 HHR327593:HHR327601 HRN327593:HRN327601 IBJ327593:IBJ327601 ILF327593:ILF327601 IVB327593:IVB327601 JEX327593:JEX327601 JOT327593:JOT327601 JYP327593:JYP327601 KIL327593:KIL327601 KSH327593:KSH327601 LCD327593:LCD327601 LLZ327593:LLZ327601 LVV327593:LVV327601 MFR327593:MFR327601 MPN327593:MPN327601 MZJ327593:MZJ327601 NJF327593:NJF327601 NTB327593:NTB327601 OCX327593:OCX327601 OMT327593:OMT327601 OWP327593:OWP327601 PGL327593:PGL327601 PQH327593:PQH327601 QAD327593:QAD327601 QJZ327593:QJZ327601 QTV327593:QTV327601 RDR327593:RDR327601 RNN327593:RNN327601 RXJ327593:RXJ327601 SHF327593:SHF327601 SRB327593:SRB327601 TAX327593:TAX327601 TKT327593:TKT327601 TUP327593:TUP327601 UEL327593:UEL327601 UOH327593:UOH327601 UYD327593:UYD327601 VHZ327593:VHZ327601 VRV327593:VRV327601 WBR327593:WBR327601 WLN327593:WLN327601 WVJ327593:WVJ327601 A393129:A393137 IX393129:IX393137 ST393129:ST393137 ACP393129:ACP393137 AML393129:AML393137 AWH393129:AWH393137 BGD393129:BGD393137 BPZ393129:BPZ393137 BZV393129:BZV393137 CJR393129:CJR393137 CTN393129:CTN393137 DDJ393129:DDJ393137 DNF393129:DNF393137 DXB393129:DXB393137 EGX393129:EGX393137 EQT393129:EQT393137 FAP393129:FAP393137 FKL393129:FKL393137 FUH393129:FUH393137 GED393129:GED393137 GNZ393129:GNZ393137 GXV393129:GXV393137 HHR393129:HHR393137 HRN393129:HRN393137 IBJ393129:IBJ393137 ILF393129:ILF393137 IVB393129:IVB393137 JEX393129:JEX393137 JOT393129:JOT393137 JYP393129:JYP393137 KIL393129:KIL393137 KSH393129:KSH393137 LCD393129:LCD393137 LLZ393129:LLZ393137 LVV393129:LVV393137 MFR393129:MFR393137 MPN393129:MPN393137 MZJ393129:MZJ393137 NJF393129:NJF393137 NTB393129:NTB393137 OCX393129:OCX393137 OMT393129:OMT393137 OWP393129:OWP393137 PGL393129:PGL393137 PQH393129:PQH393137 QAD393129:QAD393137 QJZ393129:QJZ393137 QTV393129:QTV393137 RDR393129:RDR393137 RNN393129:RNN393137 RXJ393129:RXJ393137 SHF393129:SHF393137 SRB393129:SRB393137 TAX393129:TAX393137 TKT393129:TKT393137 TUP393129:TUP393137 UEL393129:UEL393137 UOH393129:UOH393137 UYD393129:UYD393137 VHZ393129:VHZ393137 VRV393129:VRV393137 WBR393129:WBR393137 WLN393129:WLN393137 WVJ393129:WVJ393137 A458665:A458673 IX458665:IX458673 ST458665:ST458673 ACP458665:ACP458673 AML458665:AML458673 AWH458665:AWH458673 BGD458665:BGD458673 BPZ458665:BPZ458673 BZV458665:BZV458673 CJR458665:CJR458673 CTN458665:CTN458673 DDJ458665:DDJ458673 DNF458665:DNF458673 DXB458665:DXB458673 EGX458665:EGX458673 EQT458665:EQT458673 FAP458665:FAP458673 FKL458665:FKL458673 FUH458665:FUH458673 GED458665:GED458673 GNZ458665:GNZ458673 GXV458665:GXV458673 HHR458665:HHR458673 HRN458665:HRN458673 IBJ458665:IBJ458673 ILF458665:ILF458673 IVB458665:IVB458673 JEX458665:JEX458673 JOT458665:JOT458673 JYP458665:JYP458673 KIL458665:KIL458673 KSH458665:KSH458673 LCD458665:LCD458673 LLZ458665:LLZ458673 LVV458665:LVV458673 MFR458665:MFR458673 MPN458665:MPN458673 MZJ458665:MZJ458673 NJF458665:NJF458673 NTB458665:NTB458673 OCX458665:OCX458673 OMT458665:OMT458673 OWP458665:OWP458673 PGL458665:PGL458673 PQH458665:PQH458673 QAD458665:QAD458673 QJZ458665:QJZ458673 QTV458665:QTV458673 RDR458665:RDR458673 RNN458665:RNN458673 RXJ458665:RXJ458673 SHF458665:SHF458673 SRB458665:SRB458673 TAX458665:TAX458673 TKT458665:TKT458673 TUP458665:TUP458673 UEL458665:UEL458673 UOH458665:UOH458673 UYD458665:UYD458673 VHZ458665:VHZ458673 VRV458665:VRV458673 WBR458665:WBR458673 WLN458665:WLN458673 WVJ458665:WVJ458673 A524201:A524209 IX524201:IX524209 ST524201:ST524209 ACP524201:ACP524209 AML524201:AML524209 AWH524201:AWH524209 BGD524201:BGD524209 BPZ524201:BPZ524209 BZV524201:BZV524209 CJR524201:CJR524209 CTN524201:CTN524209 DDJ524201:DDJ524209 DNF524201:DNF524209 DXB524201:DXB524209 EGX524201:EGX524209 EQT524201:EQT524209 FAP524201:FAP524209 FKL524201:FKL524209 FUH524201:FUH524209 GED524201:GED524209 GNZ524201:GNZ524209 GXV524201:GXV524209 HHR524201:HHR524209 HRN524201:HRN524209 IBJ524201:IBJ524209 ILF524201:ILF524209 IVB524201:IVB524209 JEX524201:JEX524209 JOT524201:JOT524209 JYP524201:JYP524209 KIL524201:KIL524209 KSH524201:KSH524209 LCD524201:LCD524209 LLZ524201:LLZ524209 LVV524201:LVV524209 MFR524201:MFR524209 MPN524201:MPN524209 MZJ524201:MZJ524209 NJF524201:NJF524209 NTB524201:NTB524209 OCX524201:OCX524209 OMT524201:OMT524209 OWP524201:OWP524209 PGL524201:PGL524209 PQH524201:PQH524209 QAD524201:QAD524209 QJZ524201:QJZ524209 QTV524201:QTV524209 RDR524201:RDR524209 RNN524201:RNN524209 RXJ524201:RXJ524209 SHF524201:SHF524209 SRB524201:SRB524209 TAX524201:TAX524209 TKT524201:TKT524209 TUP524201:TUP524209 UEL524201:UEL524209 UOH524201:UOH524209 UYD524201:UYD524209 VHZ524201:VHZ524209 VRV524201:VRV524209 WBR524201:WBR524209 WLN524201:WLN524209 WVJ524201:WVJ524209 A589737:A589745 IX589737:IX589745 ST589737:ST589745 ACP589737:ACP589745 AML589737:AML589745 AWH589737:AWH589745 BGD589737:BGD589745 BPZ589737:BPZ589745 BZV589737:BZV589745 CJR589737:CJR589745 CTN589737:CTN589745 DDJ589737:DDJ589745 DNF589737:DNF589745 DXB589737:DXB589745 EGX589737:EGX589745 EQT589737:EQT589745 FAP589737:FAP589745 FKL589737:FKL589745 FUH589737:FUH589745 GED589737:GED589745 GNZ589737:GNZ589745 GXV589737:GXV589745 HHR589737:HHR589745 HRN589737:HRN589745 IBJ589737:IBJ589745 ILF589737:ILF589745 IVB589737:IVB589745 JEX589737:JEX589745 JOT589737:JOT589745 JYP589737:JYP589745 KIL589737:KIL589745 KSH589737:KSH589745 LCD589737:LCD589745 LLZ589737:LLZ589745 LVV589737:LVV589745 MFR589737:MFR589745 MPN589737:MPN589745 MZJ589737:MZJ589745 NJF589737:NJF589745 NTB589737:NTB589745 OCX589737:OCX589745 OMT589737:OMT589745 OWP589737:OWP589745 PGL589737:PGL589745 PQH589737:PQH589745 QAD589737:QAD589745 QJZ589737:QJZ589745 QTV589737:QTV589745 RDR589737:RDR589745 RNN589737:RNN589745 RXJ589737:RXJ589745 SHF589737:SHF589745 SRB589737:SRB589745 TAX589737:TAX589745 TKT589737:TKT589745 TUP589737:TUP589745 UEL589737:UEL589745 UOH589737:UOH589745 UYD589737:UYD589745 VHZ589737:VHZ589745 VRV589737:VRV589745 WBR589737:WBR589745 WLN589737:WLN589745 WVJ589737:WVJ589745 A655273:A655281 IX655273:IX655281 ST655273:ST655281 ACP655273:ACP655281 AML655273:AML655281 AWH655273:AWH655281 BGD655273:BGD655281 BPZ655273:BPZ655281 BZV655273:BZV655281 CJR655273:CJR655281 CTN655273:CTN655281 DDJ655273:DDJ655281 DNF655273:DNF655281 DXB655273:DXB655281 EGX655273:EGX655281 EQT655273:EQT655281 FAP655273:FAP655281 FKL655273:FKL655281 FUH655273:FUH655281 GED655273:GED655281 GNZ655273:GNZ655281 GXV655273:GXV655281 HHR655273:HHR655281 HRN655273:HRN655281 IBJ655273:IBJ655281 ILF655273:ILF655281 IVB655273:IVB655281 JEX655273:JEX655281 JOT655273:JOT655281 JYP655273:JYP655281 KIL655273:KIL655281 KSH655273:KSH655281 LCD655273:LCD655281 LLZ655273:LLZ655281 LVV655273:LVV655281 MFR655273:MFR655281 MPN655273:MPN655281 MZJ655273:MZJ655281 NJF655273:NJF655281 NTB655273:NTB655281 OCX655273:OCX655281 OMT655273:OMT655281 OWP655273:OWP655281 PGL655273:PGL655281 PQH655273:PQH655281 QAD655273:QAD655281 QJZ655273:QJZ655281 QTV655273:QTV655281 RDR655273:RDR655281 RNN655273:RNN655281 RXJ655273:RXJ655281 SHF655273:SHF655281 SRB655273:SRB655281 TAX655273:TAX655281 TKT655273:TKT655281 TUP655273:TUP655281 UEL655273:UEL655281 UOH655273:UOH655281 UYD655273:UYD655281 VHZ655273:VHZ655281 VRV655273:VRV655281 WBR655273:WBR655281 WLN655273:WLN655281 WVJ655273:WVJ655281 A720809:A720817 IX720809:IX720817 ST720809:ST720817 ACP720809:ACP720817 AML720809:AML720817 AWH720809:AWH720817 BGD720809:BGD720817 BPZ720809:BPZ720817 BZV720809:BZV720817 CJR720809:CJR720817 CTN720809:CTN720817 DDJ720809:DDJ720817 DNF720809:DNF720817 DXB720809:DXB720817 EGX720809:EGX720817 EQT720809:EQT720817 FAP720809:FAP720817 FKL720809:FKL720817 FUH720809:FUH720817 GED720809:GED720817 GNZ720809:GNZ720817 GXV720809:GXV720817 HHR720809:HHR720817 HRN720809:HRN720817 IBJ720809:IBJ720817 ILF720809:ILF720817 IVB720809:IVB720817 JEX720809:JEX720817 JOT720809:JOT720817 JYP720809:JYP720817 KIL720809:KIL720817 KSH720809:KSH720817 LCD720809:LCD720817 LLZ720809:LLZ720817 LVV720809:LVV720817 MFR720809:MFR720817 MPN720809:MPN720817 MZJ720809:MZJ720817 NJF720809:NJF720817 NTB720809:NTB720817 OCX720809:OCX720817 OMT720809:OMT720817 OWP720809:OWP720817 PGL720809:PGL720817 PQH720809:PQH720817 QAD720809:QAD720817 QJZ720809:QJZ720817 QTV720809:QTV720817 RDR720809:RDR720817 RNN720809:RNN720817 RXJ720809:RXJ720817 SHF720809:SHF720817 SRB720809:SRB720817 TAX720809:TAX720817 TKT720809:TKT720817 TUP720809:TUP720817 UEL720809:UEL720817 UOH720809:UOH720817 UYD720809:UYD720817 VHZ720809:VHZ720817 VRV720809:VRV720817 WBR720809:WBR720817 WLN720809:WLN720817 WVJ720809:WVJ720817 A786345:A786353 IX786345:IX786353 ST786345:ST786353 ACP786345:ACP786353 AML786345:AML786353 AWH786345:AWH786353 BGD786345:BGD786353 BPZ786345:BPZ786353 BZV786345:BZV786353 CJR786345:CJR786353 CTN786345:CTN786353 DDJ786345:DDJ786353 DNF786345:DNF786353 DXB786345:DXB786353 EGX786345:EGX786353 EQT786345:EQT786353 FAP786345:FAP786353 FKL786345:FKL786353 FUH786345:FUH786353 GED786345:GED786353 GNZ786345:GNZ786353 GXV786345:GXV786353 HHR786345:HHR786353 HRN786345:HRN786353 IBJ786345:IBJ786353 ILF786345:ILF786353 IVB786345:IVB786353 JEX786345:JEX786353 JOT786345:JOT786353 JYP786345:JYP786353 KIL786345:KIL786353 KSH786345:KSH786353 LCD786345:LCD786353 LLZ786345:LLZ786353 LVV786345:LVV786353 MFR786345:MFR786353 MPN786345:MPN786353 MZJ786345:MZJ786353 NJF786345:NJF786353 NTB786345:NTB786353 OCX786345:OCX786353 OMT786345:OMT786353 OWP786345:OWP786353 PGL786345:PGL786353 PQH786345:PQH786353 QAD786345:QAD786353 QJZ786345:QJZ786353 QTV786345:QTV786353 RDR786345:RDR786353 RNN786345:RNN786353 RXJ786345:RXJ786353 SHF786345:SHF786353 SRB786345:SRB786353 TAX786345:TAX786353 TKT786345:TKT786353 TUP786345:TUP786353 UEL786345:UEL786353 UOH786345:UOH786353 UYD786345:UYD786353 VHZ786345:VHZ786353 VRV786345:VRV786353 WBR786345:WBR786353 WLN786345:WLN786353 WVJ786345:WVJ786353 A851881:A851889 IX851881:IX851889 ST851881:ST851889 ACP851881:ACP851889 AML851881:AML851889 AWH851881:AWH851889 BGD851881:BGD851889 BPZ851881:BPZ851889 BZV851881:BZV851889 CJR851881:CJR851889 CTN851881:CTN851889 DDJ851881:DDJ851889 DNF851881:DNF851889 DXB851881:DXB851889 EGX851881:EGX851889 EQT851881:EQT851889 FAP851881:FAP851889 FKL851881:FKL851889 FUH851881:FUH851889 GED851881:GED851889 GNZ851881:GNZ851889 GXV851881:GXV851889 HHR851881:HHR851889 HRN851881:HRN851889 IBJ851881:IBJ851889 ILF851881:ILF851889 IVB851881:IVB851889 JEX851881:JEX851889 JOT851881:JOT851889 JYP851881:JYP851889 KIL851881:KIL851889 KSH851881:KSH851889 LCD851881:LCD851889 LLZ851881:LLZ851889 LVV851881:LVV851889 MFR851881:MFR851889 MPN851881:MPN851889 MZJ851881:MZJ851889 NJF851881:NJF851889 NTB851881:NTB851889 OCX851881:OCX851889 OMT851881:OMT851889 OWP851881:OWP851889 PGL851881:PGL851889 PQH851881:PQH851889 QAD851881:QAD851889 QJZ851881:QJZ851889 QTV851881:QTV851889 RDR851881:RDR851889 RNN851881:RNN851889 RXJ851881:RXJ851889 SHF851881:SHF851889 SRB851881:SRB851889 TAX851881:TAX851889 TKT851881:TKT851889 TUP851881:TUP851889 UEL851881:UEL851889 UOH851881:UOH851889 UYD851881:UYD851889 VHZ851881:VHZ851889 VRV851881:VRV851889 WBR851881:WBR851889 WLN851881:WLN851889 WVJ851881:WVJ851889 A917417:A917425 IX917417:IX917425 ST917417:ST917425 ACP917417:ACP917425 AML917417:AML917425 AWH917417:AWH917425 BGD917417:BGD917425 BPZ917417:BPZ917425 BZV917417:BZV917425 CJR917417:CJR917425 CTN917417:CTN917425 DDJ917417:DDJ917425 DNF917417:DNF917425 DXB917417:DXB917425 EGX917417:EGX917425 EQT917417:EQT917425 FAP917417:FAP917425 FKL917417:FKL917425 FUH917417:FUH917425 GED917417:GED917425 GNZ917417:GNZ917425 GXV917417:GXV917425 HHR917417:HHR917425 HRN917417:HRN917425 IBJ917417:IBJ917425 ILF917417:ILF917425 IVB917417:IVB917425 JEX917417:JEX917425 JOT917417:JOT917425 JYP917417:JYP917425 KIL917417:KIL917425 KSH917417:KSH917425 LCD917417:LCD917425 LLZ917417:LLZ917425 LVV917417:LVV917425 MFR917417:MFR917425 MPN917417:MPN917425 MZJ917417:MZJ917425 NJF917417:NJF917425 NTB917417:NTB917425 OCX917417:OCX917425 OMT917417:OMT917425 OWP917417:OWP917425 PGL917417:PGL917425 PQH917417:PQH917425 QAD917417:QAD917425 QJZ917417:QJZ917425 QTV917417:QTV917425 RDR917417:RDR917425 RNN917417:RNN917425 RXJ917417:RXJ917425 SHF917417:SHF917425 SRB917417:SRB917425 TAX917417:TAX917425 TKT917417:TKT917425 TUP917417:TUP917425 UEL917417:UEL917425 UOH917417:UOH917425 UYD917417:UYD917425 VHZ917417:VHZ917425 VRV917417:VRV917425 WBR917417:WBR917425 WLN917417:WLN917425 WVJ917417:WVJ917425 A982953:A982961 IX982953:IX982961 ST982953:ST982961 ACP982953:ACP982961 AML982953:AML982961 AWH982953:AWH982961 BGD982953:BGD982961 BPZ982953:BPZ982961 BZV982953:BZV982961 CJR982953:CJR982961 CTN982953:CTN982961 DDJ982953:DDJ982961 DNF982953:DNF982961 DXB982953:DXB982961 EGX982953:EGX982961 EQT982953:EQT982961 FAP982953:FAP982961 FKL982953:FKL982961 FUH982953:FUH982961 GED982953:GED982961 GNZ982953:GNZ982961 GXV982953:GXV982961 HHR982953:HHR982961 HRN982953:HRN982961 IBJ982953:IBJ982961 ILF982953:ILF982961 IVB982953:IVB982961 JEX982953:JEX982961 JOT982953:JOT982961 JYP982953:JYP982961 KIL982953:KIL982961 KSH982953:KSH982961 LCD982953:LCD982961 LLZ982953:LLZ982961 LVV982953:LVV982961 MFR982953:MFR982961 MPN982953:MPN982961 MZJ982953:MZJ982961 NJF982953:NJF982961 NTB982953:NTB982961 OCX982953:OCX982961 OMT982953:OMT982961 OWP982953:OWP982961 PGL982953:PGL982961 PQH982953:PQH982961 QAD982953:QAD982961 QJZ982953:QJZ982961 QTV982953:QTV982961 RDR982953:RDR982961 RNN982953:RNN982961 RXJ982953:RXJ982961 SHF982953:SHF982961 SRB982953:SRB982961 TAX982953:TAX982961 TKT982953:TKT982961 TUP982953:TUP982961 UEL982953:UEL982961 UOH982953:UOH982961 UYD982953:UYD982961 VHZ982953:VHZ982961 VRV982953:VRV982961 WBR982953:WBR982961 WLN982953:WLN982961 WVJ982953:WVJ982961 A65432:A65438 IX65432:IX65438 ST65432:ST65438 ACP65432:ACP65438 AML65432:AML65438 AWH65432:AWH65438 BGD65432:BGD65438 BPZ65432:BPZ65438 BZV65432:BZV65438 CJR65432:CJR65438 CTN65432:CTN65438 DDJ65432:DDJ65438 DNF65432:DNF65438 DXB65432:DXB65438 EGX65432:EGX65438 EQT65432:EQT65438 FAP65432:FAP65438 FKL65432:FKL65438 FUH65432:FUH65438 GED65432:GED65438 GNZ65432:GNZ65438 GXV65432:GXV65438 HHR65432:HHR65438 HRN65432:HRN65438 IBJ65432:IBJ65438 ILF65432:ILF65438 IVB65432:IVB65438 JEX65432:JEX65438 JOT65432:JOT65438 JYP65432:JYP65438 KIL65432:KIL65438 KSH65432:KSH65438 LCD65432:LCD65438 LLZ65432:LLZ65438 LVV65432:LVV65438 MFR65432:MFR65438 MPN65432:MPN65438 MZJ65432:MZJ65438 NJF65432:NJF65438 NTB65432:NTB65438 OCX65432:OCX65438 OMT65432:OMT65438 OWP65432:OWP65438 PGL65432:PGL65438 PQH65432:PQH65438 QAD65432:QAD65438 QJZ65432:QJZ65438 QTV65432:QTV65438 RDR65432:RDR65438 RNN65432:RNN65438 RXJ65432:RXJ65438 SHF65432:SHF65438 SRB65432:SRB65438 TAX65432:TAX65438 TKT65432:TKT65438 TUP65432:TUP65438 UEL65432:UEL65438 UOH65432:UOH65438 UYD65432:UYD65438 VHZ65432:VHZ65438 VRV65432:VRV65438 WBR65432:WBR65438 WLN65432:WLN65438 WVJ65432:WVJ65438 A130968:A130974 IX130968:IX130974 ST130968:ST130974 ACP130968:ACP130974 AML130968:AML130974 AWH130968:AWH130974 BGD130968:BGD130974 BPZ130968:BPZ130974 BZV130968:BZV130974 CJR130968:CJR130974 CTN130968:CTN130974 DDJ130968:DDJ130974 DNF130968:DNF130974 DXB130968:DXB130974 EGX130968:EGX130974 EQT130968:EQT130974 FAP130968:FAP130974 FKL130968:FKL130974 FUH130968:FUH130974 GED130968:GED130974 GNZ130968:GNZ130974 GXV130968:GXV130974 HHR130968:HHR130974 HRN130968:HRN130974 IBJ130968:IBJ130974 ILF130968:ILF130974 IVB130968:IVB130974 JEX130968:JEX130974 JOT130968:JOT130974 JYP130968:JYP130974 KIL130968:KIL130974 KSH130968:KSH130974 LCD130968:LCD130974 LLZ130968:LLZ130974 LVV130968:LVV130974 MFR130968:MFR130974 MPN130968:MPN130974 MZJ130968:MZJ130974 NJF130968:NJF130974 NTB130968:NTB130974 OCX130968:OCX130974 OMT130968:OMT130974 OWP130968:OWP130974 PGL130968:PGL130974 PQH130968:PQH130974 QAD130968:QAD130974 QJZ130968:QJZ130974 QTV130968:QTV130974 RDR130968:RDR130974 RNN130968:RNN130974 RXJ130968:RXJ130974 SHF130968:SHF130974 SRB130968:SRB130974 TAX130968:TAX130974 TKT130968:TKT130974 TUP130968:TUP130974 UEL130968:UEL130974 UOH130968:UOH130974 UYD130968:UYD130974 VHZ130968:VHZ130974 VRV130968:VRV130974 WBR130968:WBR130974 WLN130968:WLN130974 WVJ130968:WVJ130974 A196504:A196510 IX196504:IX196510 ST196504:ST196510 ACP196504:ACP196510 AML196504:AML196510 AWH196504:AWH196510 BGD196504:BGD196510 BPZ196504:BPZ196510 BZV196504:BZV196510 CJR196504:CJR196510 CTN196504:CTN196510 DDJ196504:DDJ196510 DNF196504:DNF196510 DXB196504:DXB196510 EGX196504:EGX196510 EQT196504:EQT196510 FAP196504:FAP196510 FKL196504:FKL196510 FUH196504:FUH196510 GED196504:GED196510 GNZ196504:GNZ196510 GXV196504:GXV196510 HHR196504:HHR196510 HRN196504:HRN196510 IBJ196504:IBJ196510 ILF196504:ILF196510 IVB196504:IVB196510 JEX196504:JEX196510 JOT196504:JOT196510 JYP196504:JYP196510 KIL196504:KIL196510 KSH196504:KSH196510 LCD196504:LCD196510 LLZ196504:LLZ196510 LVV196504:LVV196510 MFR196504:MFR196510 MPN196504:MPN196510 MZJ196504:MZJ196510 NJF196504:NJF196510 NTB196504:NTB196510 OCX196504:OCX196510 OMT196504:OMT196510 OWP196504:OWP196510 PGL196504:PGL196510 PQH196504:PQH196510 QAD196504:QAD196510 QJZ196504:QJZ196510 QTV196504:QTV196510 RDR196504:RDR196510 RNN196504:RNN196510 RXJ196504:RXJ196510 SHF196504:SHF196510 SRB196504:SRB196510 TAX196504:TAX196510 TKT196504:TKT196510 TUP196504:TUP196510 UEL196504:UEL196510 UOH196504:UOH196510 UYD196504:UYD196510 VHZ196504:VHZ196510 VRV196504:VRV196510 WBR196504:WBR196510 WLN196504:WLN196510 WVJ196504:WVJ196510 A262040:A262046 IX262040:IX262046 ST262040:ST262046 ACP262040:ACP262046 AML262040:AML262046 AWH262040:AWH262046 BGD262040:BGD262046 BPZ262040:BPZ262046 BZV262040:BZV262046 CJR262040:CJR262046 CTN262040:CTN262046 DDJ262040:DDJ262046 DNF262040:DNF262046 DXB262040:DXB262046 EGX262040:EGX262046 EQT262040:EQT262046 FAP262040:FAP262046 FKL262040:FKL262046 FUH262040:FUH262046 GED262040:GED262046 GNZ262040:GNZ262046 GXV262040:GXV262046 HHR262040:HHR262046 HRN262040:HRN262046 IBJ262040:IBJ262046 ILF262040:ILF262046 IVB262040:IVB262046 JEX262040:JEX262046 JOT262040:JOT262046 JYP262040:JYP262046 KIL262040:KIL262046 KSH262040:KSH262046 LCD262040:LCD262046 LLZ262040:LLZ262046 LVV262040:LVV262046 MFR262040:MFR262046 MPN262040:MPN262046 MZJ262040:MZJ262046 NJF262040:NJF262046 NTB262040:NTB262046 OCX262040:OCX262046 OMT262040:OMT262046 OWP262040:OWP262046 PGL262040:PGL262046 PQH262040:PQH262046 QAD262040:QAD262046 QJZ262040:QJZ262046 QTV262040:QTV262046 RDR262040:RDR262046 RNN262040:RNN262046 RXJ262040:RXJ262046 SHF262040:SHF262046 SRB262040:SRB262046 TAX262040:TAX262046 TKT262040:TKT262046 TUP262040:TUP262046 UEL262040:UEL262046 UOH262040:UOH262046 UYD262040:UYD262046 VHZ262040:VHZ262046 VRV262040:VRV262046 WBR262040:WBR262046 WLN262040:WLN262046 WVJ262040:WVJ262046 A327576:A327582 IX327576:IX327582 ST327576:ST327582 ACP327576:ACP327582 AML327576:AML327582 AWH327576:AWH327582 BGD327576:BGD327582 BPZ327576:BPZ327582 BZV327576:BZV327582 CJR327576:CJR327582 CTN327576:CTN327582 DDJ327576:DDJ327582 DNF327576:DNF327582 DXB327576:DXB327582 EGX327576:EGX327582 EQT327576:EQT327582 FAP327576:FAP327582 FKL327576:FKL327582 FUH327576:FUH327582 GED327576:GED327582 GNZ327576:GNZ327582 GXV327576:GXV327582 HHR327576:HHR327582 HRN327576:HRN327582 IBJ327576:IBJ327582 ILF327576:ILF327582 IVB327576:IVB327582 JEX327576:JEX327582 JOT327576:JOT327582 JYP327576:JYP327582 KIL327576:KIL327582 KSH327576:KSH327582 LCD327576:LCD327582 LLZ327576:LLZ327582 LVV327576:LVV327582 MFR327576:MFR327582 MPN327576:MPN327582 MZJ327576:MZJ327582 NJF327576:NJF327582 NTB327576:NTB327582 OCX327576:OCX327582 OMT327576:OMT327582 OWP327576:OWP327582 PGL327576:PGL327582 PQH327576:PQH327582 QAD327576:QAD327582 QJZ327576:QJZ327582 QTV327576:QTV327582 RDR327576:RDR327582 RNN327576:RNN327582 RXJ327576:RXJ327582 SHF327576:SHF327582 SRB327576:SRB327582 TAX327576:TAX327582 TKT327576:TKT327582 TUP327576:TUP327582 UEL327576:UEL327582 UOH327576:UOH327582 UYD327576:UYD327582 VHZ327576:VHZ327582 VRV327576:VRV327582 WBR327576:WBR327582 WLN327576:WLN327582 WVJ327576:WVJ327582 A393112:A393118 IX393112:IX393118 ST393112:ST393118 ACP393112:ACP393118 AML393112:AML393118 AWH393112:AWH393118 BGD393112:BGD393118 BPZ393112:BPZ393118 BZV393112:BZV393118 CJR393112:CJR393118 CTN393112:CTN393118 DDJ393112:DDJ393118 DNF393112:DNF393118 DXB393112:DXB393118 EGX393112:EGX393118 EQT393112:EQT393118 FAP393112:FAP393118 FKL393112:FKL393118 FUH393112:FUH393118 GED393112:GED393118 GNZ393112:GNZ393118 GXV393112:GXV393118 HHR393112:HHR393118 HRN393112:HRN393118 IBJ393112:IBJ393118 ILF393112:ILF393118 IVB393112:IVB393118 JEX393112:JEX393118 JOT393112:JOT393118 JYP393112:JYP393118 KIL393112:KIL393118 KSH393112:KSH393118 LCD393112:LCD393118 LLZ393112:LLZ393118 LVV393112:LVV393118 MFR393112:MFR393118 MPN393112:MPN393118 MZJ393112:MZJ393118 NJF393112:NJF393118 NTB393112:NTB393118 OCX393112:OCX393118 OMT393112:OMT393118 OWP393112:OWP393118 PGL393112:PGL393118 PQH393112:PQH393118 QAD393112:QAD393118 QJZ393112:QJZ393118 QTV393112:QTV393118 RDR393112:RDR393118 RNN393112:RNN393118 RXJ393112:RXJ393118 SHF393112:SHF393118 SRB393112:SRB393118 TAX393112:TAX393118 TKT393112:TKT393118 TUP393112:TUP393118 UEL393112:UEL393118 UOH393112:UOH393118 UYD393112:UYD393118 VHZ393112:VHZ393118 VRV393112:VRV393118 WBR393112:WBR393118 WLN393112:WLN393118 WVJ393112:WVJ393118 A458648:A458654 IX458648:IX458654 ST458648:ST458654 ACP458648:ACP458654 AML458648:AML458654 AWH458648:AWH458654 BGD458648:BGD458654 BPZ458648:BPZ458654 BZV458648:BZV458654 CJR458648:CJR458654 CTN458648:CTN458654 DDJ458648:DDJ458654 DNF458648:DNF458654 DXB458648:DXB458654 EGX458648:EGX458654 EQT458648:EQT458654 FAP458648:FAP458654 FKL458648:FKL458654 FUH458648:FUH458654 GED458648:GED458654 GNZ458648:GNZ458654 GXV458648:GXV458654 HHR458648:HHR458654 HRN458648:HRN458654 IBJ458648:IBJ458654 ILF458648:ILF458654 IVB458648:IVB458654 JEX458648:JEX458654 JOT458648:JOT458654 JYP458648:JYP458654 KIL458648:KIL458654 KSH458648:KSH458654 LCD458648:LCD458654 LLZ458648:LLZ458654 LVV458648:LVV458654 MFR458648:MFR458654 MPN458648:MPN458654 MZJ458648:MZJ458654 NJF458648:NJF458654 NTB458648:NTB458654 OCX458648:OCX458654 OMT458648:OMT458654 OWP458648:OWP458654 PGL458648:PGL458654 PQH458648:PQH458654 QAD458648:QAD458654 QJZ458648:QJZ458654 QTV458648:QTV458654 RDR458648:RDR458654 RNN458648:RNN458654 RXJ458648:RXJ458654 SHF458648:SHF458654 SRB458648:SRB458654 TAX458648:TAX458654 TKT458648:TKT458654 TUP458648:TUP458654 UEL458648:UEL458654 UOH458648:UOH458654 UYD458648:UYD458654 VHZ458648:VHZ458654 VRV458648:VRV458654 WBR458648:WBR458654 WLN458648:WLN458654 WVJ458648:WVJ458654 A524184:A524190 IX524184:IX524190 ST524184:ST524190 ACP524184:ACP524190 AML524184:AML524190 AWH524184:AWH524190 BGD524184:BGD524190 BPZ524184:BPZ524190 BZV524184:BZV524190 CJR524184:CJR524190 CTN524184:CTN524190 DDJ524184:DDJ524190 DNF524184:DNF524190 DXB524184:DXB524190 EGX524184:EGX524190 EQT524184:EQT524190 FAP524184:FAP524190 FKL524184:FKL524190 FUH524184:FUH524190 GED524184:GED524190 GNZ524184:GNZ524190 GXV524184:GXV524190 HHR524184:HHR524190 HRN524184:HRN524190 IBJ524184:IBJ524190 ILF524184:ILF524190 IVB524184:IVB524190 JEX524184:JEX524190 JOT524184:JOT524190 JYP524184:JYP524190 KIL524184:KIL524190 KSH524184:KSH524190 LCD524184:LCD524190 LLZ524184:LLZ524190 LVV524184:LVV524190 MFR524184:MFR524190 MPN524184:MPN524190 MZJ524184:MZJ524190 NJF524184:NJF524190 NTB524184:NTB524190 OCX524184:OCX524190 OMT524184:OMT524190 OWP524184:OWP524190 PGL524184:PGL524190 PQH524184:PQH524190 QAD524184:QAD524190 QJZ524184:QJZ524190 QTV524184:QTV524190 RDR524184:RDR524190 RNN524184:RNN524190 RXJ524184:RXJ524190 SHF524184:SHF524190 SRB524184:SRB524190 TAX524184:TAX524190 TKT524184:TKT524190 TUP524184:TUP524190 UEL524184:UEL524190 UOH524184:UOH524190 UYD524184:UYD524190 VHZ524184:VHZ524190 VRV524184:VRV524190 WBR524184:WBR524190 WLN524184:WLN524190 WVJ524184:WVJ524190 A589720:A589726 IX589720:IX589726 ST589720:ST589726 ACP589720:ACP589726 AML589720:AML589726 AWH589720:AWH589726 BGD589720:BGD589726 BPZ589720:BPZ589726 BZV589720:BZV589726 CJR589720:CJR589726 CTN589720:CTN589726 DDJ589720:DDJ589726 DNF589720:DNF589726 DXB589720:DXB589726 EGX589720:EGX589726 EQT589720:EQT589726 FAP589720:FAP589726 FKL589720:FKL589726 FUH589720:FUH589726 GED589720:GED589726 GNZ589720:GNZ589726 GXV589720:GXV589726 HHR589720:HHR589726 HRN589720:HRN589726 IBJ589720:IBJ589726 ILF589720:ILF589726 IVB589720:IVB589726 JEX589720:JEX589726 JOT589720:JOT589726 JYP589720:JYP589726 KIL589720:KIL589726 KSH589720:KSH589726 LCD589720:LCD589726 LLZ589720:LLZ589726 LVV589720:LVV589726 MFR589720:MFR589726 MPN589720:MPN589726 MZJ589720:MZJ589726 NJF589720:NJF589726 NTB589720:NTB589726 OCX589720:OCX589726 OMT589720:OMT589726 OWP589720:OWP589726 PGL589720:PGL589726 PQH589720:PQH589726 QAD589720:QAD589726 QJZ589720:QJZ589726 QTV589720:QTV589726 RDR589720:RDR589726 RNN589720:RNN589726 RXJ589720:RXJ589726 SHF589720:SHF589726 SRB589720:SRB589726 TAX589720:TAX589726 TKT589720:TKT589726 TUP589720:TUP589726 UEL589720:UEL589726 UOH589720:UOH589726 UYD589720:UYD589726 VHZ589720:VHZ589726 VRV589720:VRV589726 WBR589720:WBR589726 WLN589720:WLN589726 WVJ589720:WVJ589726 A655256:A655262 IX655256:IX655262 ST655256:ST655262 ACP655256:ACP655262 AML655256:AML655262 AWH655256:AWH655262 BGD655256:BGD655262 BPZ655256:BPZ655262 BZV655256:BZV655262 CJR655256:CJR655262 CTN655256:CTN655262 DDJ655256:DDJ655262 DNF655256:DNF655262 DXB655256:DXB655262 EGX655256:EGX655262 EQT655256:EQT655262 FAP655256:FAP655262 FKL655256:FKL655262 FUH655256:FUH655262 GED655256:GED655262 GNZ655256:GNZ655262 GXV655256:GXV655262 HHR655256:HHR655262 HRN655256:HRN655262 IBJ655256:IBJ655262 ILF655256:ILF655262 IVB655256:IVB655262 JEX655256:JEX655262 JOT655256:JOT655262 JYP655256:JYP655262 KIL655256:KIL655262 KSH655256:KSH655262 LCD655256:LCD655262 LLZ655256:LLZ655262 LVV655256:LVV655262 MFR655256:MFR655262 MPN655256:MPN655262 MZJ655256:MZJ655262 NJF655256:NJF655262 NTB655256:NTB655262 OCX655256:OCX655262 OMT655256:OMT655262 OWP655256:OWP655262 PGL655256:PGL655262 PQH655256:PQH655262 QAD655256:QAD655262 QJZ655256:QJZ655262 QTV655256:QTV655262 RDR655256:RDR655262 RNN655256:RNN655262 RXJ655256:RXJ655262 SHF655256:SHF655262 SRB655256:SRB655262 TAX655256:TAX655262 TKT655256:TKT655262 TUP655256:TUP655262 UEL655256:UEL655262 UOH655256:UOH655262 UYD655256:UYD655262 VHZ655256:VHZ655262 VRV655256:VRV655262 WBR655256:WBR655262 WLN655256:WLN655262 WVJ655256:WVJ655262 A720792:A720798 IX720792:IX720798 ST720792:ST720798 ACP720792:ACP720798 AML720792:AML720798 AWH720792:AWH720798 BGD720792:BGD720798 BPZ720792:BPZ720798 BZV720792:BZV720798 CJR720792:CJR720798 CTN720792:CTN720798 DDJ720792:DDJ720798 DNF720792:DNF720798 DXB720792:DXB720798 EGX720792:EGX720798 EQT720792:EQT720798 FAP720792:FAP720798 FKL720792:FKL720798 FUH720792:FUH720798 GED720792:GED720798 GNZ720792:GNZ720798 GXV720792:GXV720798 HHR720792:HHR720798 HRN720792:HRN720798 IBJ720792:IBJ720798 ILF720792:ILF720798 IVB720792:IVB720798 JEX720792:JEX720798 JOT720792:JOT720798 JYP720792:JYP720798 KIL720792:KIL720798 KSH720792:KSH720798 LCD720792:LCD720798 LLZ720792:LLZ720798 LVV720792:LVV720798 MFR720792:MFR720798 MPN720792:MPN720798 MZJ720792:MZJ720798 NJF720792:NJF720798 NTB720792:NTB720798 OCX720792:OCX720798 OMT720792:OMT720798 OWP720792:OWP720798 PGL720792:PGL720798 PQH720792:PQH720798 QAD720792:QAD720798 QJZ720792:QJZ720798 QTV720792:QTV720798 RDR720792:RDR720798 RNN720792:RNN720798 RXJ720792:RXJ720798 SHF720792:SHF720798 SRB720792:SRB720798 TAX720792:TAX720798 TKT720792:TKT720798 TUP720792:TUP720798 UEL720792:UEL720798 UOH720792:UOH720798 UYD720792:UYD720798 VHZ720792:VHZ720798 VRV720792:VRV720798 WBR720792:WBR720798 WLN720792:WLN720798 WVJ720792:WVJ720798 A786328:A786334 IX786328:IX786334 ST786328:ST786334 ACP786328:ACP786334 AML786328:AML786334 AWH786328:AWH786334 BGD786328:BGD786334 BPZ786328:BPZ786334 BZV786328:BZV786334 CJR786328:CJR786334 CTN786328:CTN786334 DDJ786328:DDJ786334 DNF786328:DNF786334 DXB786328:DXB786334 EGX786328:EGX786334 EQT786328:EQT786334 FAP786328:FAP786334 FKL786328:FKL786334 FUH786328:FUH786334 GED786328:GED786334 GNZ786328:GNZ786334 GXV786328:GXV786334 HHR786328:HHR786334 HRN786328:HRN786334 IBJ786328:IBJ786334 ILF786328:ILF786334 IVB786328:IVB786334 JEX786328:JEX786334 JOT786328:JOT786334 JYP786328:JYP786334 KIL786328:KIL786334 KSH786328:KSH786334 LCD786328:LCD786334 LLZ786328:LLZ786334 LVV786328:LVV786334 MFR786328:MFR786334 MPN786328:MPN786334 MZJ786328:MZJ786334 NJF786328:NJF786334 NTB786328:NTB786334 OCX786328:OCX786334 OMT786328:OMT786334 OWP786328:OWP786334 PGL786328:PGL786334 PQH786328:PQH786334 QAD786328:QAD786334 QJZ786328:QJZ786334 QTV786328:QTV786334 RDR786328:RDR786334 RNN786328:RNN786334 RXJ786328:RXJ786334 SHF786328:SHF786334 SRB786328:SRB786334 TAX786328:TAX786334 TKT786328:TKT786334 TUP786328:TUP786334 UEL786328:UEL786334 UOH786328:UOH786334 UYD786328:UYD786334 VHZ786328:VHZ786334 VRV786328:VRV786334 WBR786328:WBR786334 WLN786328:WLN786334 WVJ786328:WVJ786334 A851864:A851870 IX851864:IX851870 ST851864:ST851870 ACP851864:ACP851870 AML851864:AML851870 AWH851864:AWH851870 BGD851864:BGD851870 BPZ851864:BPZ851870 BZV851864:BZV851870 CJR851864:CJR851870 CTN851864:CTN851870 DDJ851864:DDJ851870 DNF851864:DNF851870 DXB851864:DXB851870 EGX851864:EGX851870 EQT851864:EQT851870 FAP851864:FAP851870 FKL851864:FKL851870 FUH851864:FUH851870 GED851864:GED851870 GNZ851864:GNZ851870 GXV851864:GXV851870 HHR851864:HHR851870 HRN851864:HRN851870 IBJ851864:IBJ851870 ILF851864:ILF851870 IVB851864:IVB851870 JEX851864:JEX851870 JOT851864:JOT851870 JYP851864:JYP851870 KIL851864:KIL851870 KSH851864:KSH851870 LCD851864:LCD851870 LLZ851864:LLZ851870 LVV851864:LVV851870 MFR851864:MFR851870 MPN851864:MPN851870 MZJ851864:MZJ851870 NJF851864:NJF851870 NTB851864:NTB851870 OCX851864:OCX851870 OMT851864:OMT851870 OWP851864:OWP851870 PGL851864:PGL851870 PQH851864:PQH851870 QAD851864:QAD851870 QJZ851864:QJZ851870 QTV851864:QTV851870 RDR851864:RDR851870 RNN851864:RNN851870 RXJ851864:RXJ851870 SHF851864:SHF851870 SRB851864:SRB851870 TAX851864:TAX851870 TKT851864:TKT851870 TUP851864:TUP851870 UEL851864:UEL851870 UOH851864:UOH851870 UYD851864:UYD851870 VHZ851864:VHZ851870 VRV851864:VRV851870 WBR851864:WBR851870 WLN851864:WLN851870 WVJ851864:WVJ851870 A917400:A917406 IX917400:IX917406 ST917400:ST917406 ACP917400:ACP917406 AML917400:AML917406 AWH917400:AWH917406 BGD917400:BGD917406 BPZ917400:BPZ917406 BZV917400:BZV917406 CJR917400:CJR917406 CTN917400:CTN917406 DDJ917400:DDJ917406 DNF917400:DNF917406 DXB917400:DXB917406 EGX917400:EGX917406 EQT917400:EQT917406 FAP917400:FAP917406 FKL917400:FKL917406 FUH917400:FUH917406 GED917400:GED917406 GNZ917400:GNZ917406 GXV917400:GXV917406 HHR917400:HHR917406 HRN917400:HRN917406 IBJ917400:IBJ917406 ILF917400:ILF917406 IVB917400:IVB917406 JEX917400:JEX917406 JOT917400:JOT917406 JYP917400:JYP917406 KIL917400:KIL917406 KSH917400:KSH917406 LCD917400:LCD917406 LLZ917400:LLZ917406 LVV917400:LVV917406 MFR917400:MFR917406 MPN917400:MPN917406 MZJ917400:MZJ917406 NJF917400:NJF917406 NTB917400:NTB917406 OCX917400:OCX917406 OMT917400:OMT917406 OWP917400:OWP917406 PGL917400:PGL917406 PQH917400:PQH917406 QAD917400:QAD917406 QJZ917400:QJZ917406 QTV917400:QTV917406 RDR917400:RDR917406 RNN917400:RNN917406 RXJ917400:RXJ917406 SHF917400:SHF917406 SRB917400:SRB917406 TAX917400:TAX917406 TKT917400:TKT917406 TUP917400:TUP917406 UEL917400:UEL917406 UOH917400:UOH917406 UYD917400:UYD917406 VHZ917400:VHZ917406 VRV917400:VRV917406 WBR917400:WBR917406 WLN917400:WLN917406 WVJ917400:WVJ917406 A982936:A982942 IX982936:IX982942 ST982936:ST982942 ACP982936:ACP982942 AML982936:AML982942 AWH982936:AWH982942 BGD982936:BGD982942 BPZ982936:BPZ982942 BZV982936:BZV982942 CJR982936:CJR982942 CTN982936:CTN982942 DDJ982936:DDJ982942 DNF982936:DNF982942 DXB982936:DXB982942 EGX982936:EGX982942 EQT982936:EQT982942 FAP982936:FAP982942 FKL982936:FKL982942 FUH982936:FUH982942 GED982936:GED982942 GNZ982936:GNZ982942 GXV982936:GXV982942 HHR982936:HHR982942 HRN982936:HRN982942 IBJ982936:IBJ982942 ILF982936:ILF982942 IVB982936:IVB982942 JEX982936:JEX982942 JOT982936:JOT982942 JYP982936:JYP982942 KIL982936:KIL982942 KSH982936:KSH982942 LCD982936:LCD982942 LLZ982936:LLZ982942 LVV982936:LVV982942 MFR982936:MFR982942 MPN982936:MPN982942 MZJ982936:MZJ982942 NJF982936:NJF982942 NTB982936:NTB982942 OCX982936:OCX982942 OMT982936:OMT982942 OWP982936:OWP982942 PGL982936:PGL982942 PQH982936:PQH982942 QAD982936:QAD982942 QJZ982936:QJZ982942 QTV982936:QTV982942 RDR982936:RDR982942 RNN982936:RNN982942 RXJ982936:RXJ982942 SHF982936:SHF982942 SRB982936:SRB982942 TAX982936:TAX982942 TKT982936:TKT982942 TUP982936:TUP982942 UEL982936:UEL982942 UOH982936:UOH982942 UYD982936:UYD982942 VHZ982936:VHZ982942 VRV982936:VRV982942 WBR982936:WBR982942 WLN982936:WLN982942 WVJ982936:WVJ982942 A65385:A65386 IX65385:IX65386 ST65385:ST65386 ACP65385:ACP65386 AML65385:AML65386 AWH65385:AWH65386 BGD65385:BGD65386 BPZ65385:BPZ65386 BZV65385:BZV65386 CJR65385:CJR65386 CTN65385:CTN65386 DDJ65385:DDJ65386 DNF65385:DNF65386 DXB65385:DXB65386 EGX65385:EGX65386 EQT65385:EQT65386 FAP65385:FAP65386 FKL65385:FKL65386 FUH65385:FUH65386 GED65385:GED65386 GNZ65385:GNZ65386 GXV65385:GXV65386 HHR65385:HHR65386 HRN65385:HRN65386 IBJ65385:IBJ65386 ILF65385:ILF65386 IVB65385:IVB65386 JEX65385:JEX65386 JOT65385:JOT65386 JYP65385:JYP65386 KIL65385:KIL65386 KSH65385:KSH65386 LCD65385:LCD65386 LLZ65385:LLZ65386 LVV65385:LVV65386 MFR65385:MFR65386 MPN65385:MPN65386 MZJ65385:MZJ65386 NJF65385:NJF65386 NTB65385:NTB65386 OCX65385:OCX65386 OMT65385:OMT65386 OWP65385:OWP65386 PGL65385:PGL65386 PQH65385:PQH65386 QAD65385:QAD65386 QJZ65385:QJZ65386 QTV65385:QTV65386 RDR65385:RDR65386 RNN65385:RNN65386 RXJ65385:RXJ65386 SHF65385:SHF65386 SRB65385:SRB65386 TAX65385:TAX65386 TKT65385:TKT65386 TUP65385:TUP65386 UEL65385:UEL65386 UOH65385:UOH65386 UYD65385:UYD65386 VHZ65385:VHZ65386 VRV65385:VRV65386 WBR65385:WBR65386 WLN65385:WLN65386 WVJ65385:WVJ65386 A130921:A130922 IX130921:IX130922 ST130921:ST130922 ACP130921:ACP130922 AML130921:AML130922 AWH130921:AWH130922 BGD130921:BGD130922 BPZ130921:BPZ130922 BZV130921:BZV130922 CJR130921:CJR130922 CTN130921:CTN130922 DDJ130921:DDJ130922 DNF130921:DNF130922 DXB130921:DXB130922 EGX130921:EGX130922 EQT130921:EQT130922 FAP130921:FAP130922 FKL130921:FKL130922 FUH130921:FUH130922 GED130921:GED130922 GNZ130921:GNZ130922 GXV130921:GXV130922 HHR130921:HHR130922 HRN130921:HRN130922 IBJ130921:IBJ130922 ILF130921:ILF130922 IVB130921:IVB130922 JEX130921:JEX130922 JOT130921:JOT130922 JYP130921:JYP130922 KIL130921:KIL130922 KSH130921:KSH130922 LCD130921:LCD130922 LLZ130921:LLZ130922 LVV130921:LVV130922 MFR130921:MFR130922 MPN130921:MPN130922 MZJ130921:MZJ130922 NJF130921:NJF130922 NTB130921:NTB130922 OCX130921:OCX130922 OMT130921:OMT130922 OWP130921:OWP130922 PGL130921:PGL130922 PQH130921:PQH130922 QAD130921:QAD130922 QJZ130921:QJZ130922 QTV130921:QTV130922 RDR130921:RDR130922 RNN130921:RNN130922 RXJ130921:RXJ130922 SHF130921:SHF130922 SRB130921:SRB130922 TAX130921:TAX130922 TKT130921:TKT130922 TUP130921:TUP130922 UEL130921:UEL130922 UOH130921:UOH130922 UYD130921:UYD130922 VHZ130921:VHZ130922 VRV130921:VRV130922 WBR130921:WBR130922 WLN130921:WLN130922 WVJ130921:WVJ130922 A196457:A196458 IX196457:IX196458 ST196457:ST196458 ACP196457:ACP196458 AML196457:AML196458 AWH196457:AWH196458 BGD196457:BGD196458 BPZ196457:BPZ196458 BZV196457:BZV196458 CJR196457:CJR196458 CTN196457:CTN196458 DDJ196457:DDJ196458 DNF196457:DNF196458 DXB196457:DXB196458 EGX196457:EGX196458 EQT196457:EQT196458 FAP196457:FAP196458 FKL196457:FKL196458 FUH196457:FUH196458 GED196457:GED196458 GNZ196457:GNZ196458 GXV196457:GXV196458 HHR196457:HHR196458 HRN196457:HRN196458 IBJ196457:IBJ196458 ILF196457:ILF196458 IVB196457:IVB196458 JEX196457:JEX196458 JOT196457:JOT196458 JYP196457:JYP196458 KIL196457:KIL196458 KSH196457:KSH196458 LCD196457:LCD196458 LLZ196457:LLZ196458 LVV196457:LVV196458 MFR196457:MFR196458 MPN196457:MPN196458 MZJ196457:MZJ196458 NJF196457:NJF196458 NTB196457:NTB196458 OCX196457:OCX196458 OMT196457:OMT196458 OWP196457:OWP196458 PGL196457:PGL196458 PQH196457:PQH196458 QAD196457:QAD196458 QJZ196457:QJZ196458 QTV196457:QTV196458 RDR196457:RDR196458 RNN196457:RNN196458 RXJ196457:RXJ196458 SHF196457:SHF196458 SRB196457:SRB196458 TAX196457:TAX196458 TKT196457:TKT196458 TUP196457:TUP196458 UEL196457:UEL196458 UOH196457:UOH196458 UYD196457:UYD196458 VHZ196457:VHZ196458 VRV196457:VRV196458 WBR196457:WBR196458 WLN196457:WLN196458 WVJ196457:WVJ196458 A261993:A261994 IX261993:IX261994 ST261993:ST261994 ACP261993:ACP261994 AML261993:AML261994 AWH261993:AWH261994 BGD261993:BGD261994 BPZ261993:BPZ261994 BZV261993:BZV261994 CJR261993:CJR261994 CTN261993:CTN261994 DDJ261993:DDJ261994 DNF261993:DNF261994 DXB261993:DXB261994 EGX261993:EGX261994 EQT261993:EQT261994 FAP261993:FAP261994 FKL261993:FKL261994 FUH261993:FUH261994 GED261993:GED261994 GNZ261993:GNZ261994 GXV261993:GXV261994 HHR261993:HHR261994 HRN261993:HRN261994 IBJ261993:IBJ261994 ILF261993:ILF261994 IVB261993:IVB261994 JEX261993:JEX261994 JOT261993:JOT261994 JYP261993:JYP261994 KIL261993:KIL261994 KSH261993:KSH261994 LCD261993:LCD261994 LLZ261993:LLZ261994 LVV261993:LVV261994 MFR261993:MFR261994 MPN261993:MPN261994 MZJ261993:MZJ261994 NJF261993:NJF261994 NTB261993:NTB261994 OCX261993:OCX261994 OMT261993:OMT261994 OWP261993:OWP261994 PGL261993:PGL261994 PQH261993:PQH261994 QAD261993:QAD261994 QJZ261993:QJZ261994 QTV261993:QTV261994 RDR261993:RDR261994 RNN261993:RNN261994 RXJ261993:RXJ261994 SHF261993:SHF261994 SRB261993:SRB261994 TAX261993:TAX261994 TKT261993:TKT261994 TUP261993:TUP261994 UEL261993:UEL261994 UOH261993:UOH261994 UYD261993:UYD261994 VHZ261993:VHZ261994 VRV261993:VRV261994 WBR261993:WBR261994 WLN261993:WLN261994 WVJ261993:WVJ261994 A327529:A327530 IX327529:IX327530 ST327529:ST327530 ACP327529:ACP327530 AML327529:AML327530 AWH327529:AWH327530 BGD327529:BGD327530 BPZ327529:BPZ327530 BZV327529:BZV327530 CJR327529:CJR327530 CTN327529:CTN327530 DDJ327529:DDJ327530 DNF327529:DNF327530 DXB327529:DXB327530 EGX327529:EGX327530 EQT327529:EQT327530 FAP327529:FAP327530 FKL327529:FKL327530 FUH327529:FUH327530 GED327529:GED327530 GNZ327529:GNZ327530 GXV327529:GXV327530 HHR327529:HHR327530 HRN327529:HRN327530 IBJ327529:IBJ327530 ILF327529:ILF327530 IVB327529:IVB327530 JEX327529:JEX327530 JOT327529:JOT327530 JYP327529:JYP327530 KIL327529:KIL327530 KSH327529:KSH327530 LCD327529:LCD327530 LLZ327529:LLZ327530 LVV327529:LVV327530 MFR327529:MFR327530 MPN327529:MPN327530 MZJ327529:MZJ327530 NJF327529:NJF327530 NTB327529:NTB327530 OCX327529:OCX327530 OMT327529:OMT327530 OWP327529:OWP327530 PGL327529:PGL327530 PQH327529:PQH327530 QAD327529:QAD327530 QJZ327529:QJZ327530 QTV327529:QTV327530 RDR327529:RDR327530 RNN327529:RNN327530 RXJ327529:RXJ327530 SHF327529:SHF327530 SRB327529:SRB327530 TAX327529:TAX327530 TKT327529:TKT327530 TUP327529:TUP327530 UEL327529:UEL327530 UOH327529:UOH327530 UYD327529:UYD327530 VHZ327529:VHZ327530 VRV327529:VRV327530 WBR327529:WBR327530 WLN327529:WLN327530 WVJ327529:WVJ327530 A393065:A393066 IX393065:IX393066 ST393065:ST393066 ACP393065:ACP393066 AML393065:AML393066 AWH393065:AWH393066 BGD393065:BGD393066 BPZ393065:BPZ393066 BZV393065:BZV393066 CJR393065:CJR393066 CTN393065:CTN393066 DDJ393065:DDJ393066 DNF393065:DNF393066 DXB393065:DXB393066 EGX393065:EGX393066 EQT393065:EQT393066 FAP393065:FAP393066 FKL393065:FKL393066 FUH393065:FUH393066 GED393065:GED393066 GNZ393065:GNZ393066 GXV393065:GXV393066 HHR393065:HHR393066 HRN393065:HRN393066 IBJ393065:IBJ393066 ILF393065:ILF393066 IVB393065:IVB393066 JEX393065:JEX393066 JOT393065:JOT393066 JYP393065:JYP393066 KIL393065:KIL393066 KSH393065:KSH393066 LCD393065:LCD393066 LLZ393065:LLZ393066 LVV393065:LVV393066 MFR393065:MFR393066 MPN393065:MPN393066 MZJ393065:MZJ393066 NJF393065:NJF393066 NTB393065:NTB393066 OCX393065:OCX393066 OMT393065:OMT393066 OWP393065:OWP393066 PGL393065:PGL393066 PQH393065:PQH393066 QAD393065:QAD393066 QJZ393065:QJZ393066 QTV393065:QTV393066 RDR393065:RDR393066 RNN393065:RNN393066 RXJ393065:RXJ393066 SHF393065:SHF393066 SRB393065:SRB393066 TAX393065:TAX393066 TKT393065:TKT393066 TUP393065:TUP393066 UEL393065:UEL393066 UOH393065:UOH393066 UYD393065:UYD393066 VHZ393065:VHZ393066 VRV393065:VRV393066 WBR393065:WBR393066 WLN393065:WLN393066 WVJ393065:WVJ393066 A458601:A458602 IX458601:IX458602 ST458601:ST458602 ACP458601:ACP458602 AML458601:AML458602 AWH458601:AWH458602 BGD458601:BGD458602 BPZ458601:BPZ458602 BZV458601:BZV458602 CJR458601:CJR458602 CTN458601:CTN458602 DDJ458601:DDJ458602 DNF458601:DNF458602 DXB458601:DXB458602 EGX458601:EGX458602 EQT458601:EQT458602 FAP458601:FAP458602 FKL458601:FKL458602 FUH458601:FUH458602 GED458601:GED458602 GNZ458601:GNZ458602 GXV458601:GXV458602 HHR458601:HHR458602 HRN458601:HRN458602 IBJ458601:IBJ458602 ILF458601:ILF458602 IVB458601:IVB458602 JEX458601:JEX458602 JOT458601:JOT458602 JYP458601:JYP458602 KIL458601:KIL458602 KSH458601:KSH458602 LCD458601:LCD458602 LLZ458601:LLZ458602 LVV458601:LVV458602 MFR458601:MFR458602 MPN458601:MPN458602 MZJ458601:MZJ458602 NJF458601:NJF458602 NTB458601:NTB458602 OCX458601:OCX458602 OMT458601:OMT458602 OWP458601:OWP458602 PGL458601:PGL458602 PQH458601:PQH458602 QAD458601:QAD458602 QJZ458601:QJZ458602 QTV458601:QTV458602 RDR458601:RDR458602 RNN458601:RNN458602 RXJ458601:RXJ458602 SHF458601:SHF458602 SRB458601:SRB458602 TAX458601:TAX458602 TKT458601:TKT458602 TUP458601:TUP458602 UEL458601:UEL458602 UOH458601:UOH458602 UYD458601:UYD458602 VHZ458601:VHZ458602 VRV458601:VRV458602 WBR458601:WBR458602 WLN458601:WLN458602 WVJ458601:WVJ458602 A524137:A524138 IX524137:IX524138 ST524137:ST524138 ACP524137:ACP524138 AML524137:AML524138 AWH524137:AWH524138 BGD524137:BGD524138 BPZ524137:BPZ524138 BZV524137:BZV524138 CJR524137:CJR524138 CTN524137:CTN524138 DDJ524137:DDJ524138 DNF524137:DNF524138 DXB524137:DXB524138 EGX524137:EGX524138 EQT524137:EQT524138 FAP524137:FAP524138 FKL524137:FKL524138 FUH524137:FUH524138 GED524137:GED524138 GNZ524137:GNZ524138 GXV524137:GXV524138 HHR524137:HHR524138 HRN524137:HRN524138 IBJ524137:IBJ524138 ILF524137:ILF524138 IVB524137:IVB524138 JEX524137:JEX524138 JOT524137:JOT524138 JYP524137:JYP524138 KIL524137:KIL524138 KSH524137:KSH524138 LCD524137:LCD524138 LLZ524137:LLZ524138 LVV524137:LVV524138 MFR524137:MFR524138 MPN524137:MPN524138 MZJ524137:MZJ524138 NJF524137:NJF524138 NTB524137:NTB524138 OCX524137:OCX524138 OMT524137:OMT524138 OWP524137:OWP524138 PGL524137:PGL524138 PQH524137:PQH524138 QAD524137:QAD524138 QJZ524137:QJZ524138 QTV524137:QTV524138 RDR524137:RDR524138 RNN524137:RNN524138 RXJ524137:RXJ524138 SHF524137:SHF524138 SRB524137:SRB524138 TAX524137:TAX524138 TKT524137:TKT524138 TUP524137:TUP524138 UEL524137:UEL524138 UOH524137:UOH524138 UYD524137:UYD524138 VHZ524137:VHZ524138 VRV524137:VRV524138 WBR524137:WBR524138 WLN524137:WLN524138 WVJ524137:WVJ524138 A589673:A589674 IX589673:IX589674 ST589673:ST589674 ACP589673:ACP589674 AML589673:AML589674 AWH589673:AWH589674 BGD589673:BGD589674 BPZ589673:BPZ589674 BZV589673:BZV589674 CJR589673:CJR589674 CTN589673:CTN589674 DDJ589673:DDJ589674 DNF589673:DNF589674 DXB589673:DXB589674 EGX589673:EGX589674 EQT589673:EQT589674 FAP589673:FAP589674 FKL589673:FKL589674 FUH589673:FUH589674 GED589673:GED589674 GNZ589673:GNZ589674 GXV589673:GXV589674 HHR589673:HHR589674 HRN589673:HRN589674 IBJ589673:IBJ589674 ILF589673:ILF589674 IVB589673:IVB589674 JEX589673:JEX589674 JOT589673:JOT589674 JYP589673:JYP589674 KIL589673:KIL589674 KSH589673:KSH589674 LCD589673:LCD589674 LLZ589673:LLZ589674 LVV589673:LVV589674 MFR589673:MFR589674 MPN589673:MPN589674 MZJ589673:MZJ589674 NJF589673:NJF589674 NTB589673:NTB589674 OCX589673:OCX589674 OMT589673:OMT589674 OWP589673:OWP589674 PGL589673:PGL589674 PQH589673:PQH589674 QAD589673:QAD589674 QJZ589673:QJZ589674 QTV589673:QTV589674 RDR589673:RDR589674 RNN589673:RNN589674 RXJ589673:RXJ589674 SHF589673:SHF589674 SRB589673:SRB589674 TAX589673:TAX589674 TKT589673:TKT589674 TUP589673:TUP589674 UEL589673:UEL589674 UOH589673:UOH589674 UYD589673:UYD589674 VHZ589673:VHZ589674 VRV589673:VRV589674 WBR589673:WBR589674 WLN589673:WLN589674 WVJ589673:WVJ589674 A655209:A655210 IX655209:IX655210 ST655209:ST655210 ACP655209:ACP655210 AML655209:AML655210 AWH655209:AWH655210 BGD655209:BGD655210 BPZ655209:BPZ655210 BZV655209:BZV655210 CJR655209:CJR655210 CTN655209:CTN655210 DDJ655209:DDJ655210 DNF655209:DNF655210 DXB655209:DXB655210 EGX655209:EGX655210 EQT655209:EQT655210 FAP655209:FAP655210 FKL655209:FKL655210 FUH655209:FUH655210 GED655209:GED655210 GNZ655209:GNZ655210 GXV655209:GXV655210 HHR655209:HHR655210 HRN655209:HRN655210 IBJ655209:IBJ655210 ILF655209:ILF655210 IVB655209:IVB655210 JEX655209:JEX655210 JOT655209:JOT655210 JYP655209:JYP655210 KIL655209:KIL655210 KSH655209:KSH655210 LCD655209:LCD655210 LLZ655209:LLZ655210 LVV655209:LVV655210 MFR655209:MFR655210 MPN655209:MPN655210 MZJ655209:MZJ655210 NJF655209:NJF655210 NTB655209:NTB655210 OCX655209:OCX655210 OMT655209:OMT655210 OWP655209:OWP655210 PGL655209:PGL655210 PQH655209:PQH655210 QAD655209:QAD655210 QJZ655209:QJZ655210 QTV655209:QTV655210 RDR655209:RDR655210 RNN655209:RNN655210 RXJ655209:RXJ655210 SHF655209:SHF655210 SRB655209:SRB655210 TAX655209:TAX655210 TKT655209:TKT655210 TUP655209:TUP655210 UEL655209:UEL655210 UOH655209:UOH655210 UYD655209:UYD655210 VHZ655209:VHZ655210 VRV655209:VRV655210 WBR655209:WBR655210 WLN655209:WLN655210 WVJ655209:WVJ655210 A720745:A720746 IX720745:IX720746 ST720745:ST720746 ACP720745:ACP720746 AML720745:AML720746 AWH720745:AWH720746 BGD720745:BGD720746 BPZ720745:BPZ720746 BZV720745:BZV720746 CJR720745:CJR720746 CTN720745:CTN720746 DDJ720745:DDJ720746 DNF720745:DNF720746 DXB720745:DXB720746 EGX720745:EGX720746 EQT720745:EQT720746 FAP720745:FAP720746 FKL720745:FKL720746 FUH720745:FUH720746 GED720745:GED720746 GNZ720745:GNZ720746 GXV720745:GXV720746 HHR720745:HHR720746 HRN720745:HRN720746 IBJ720745:IBJ720746 ILF720745:ILF720746 IVB720745:IVB720746 JEX720745:JEX720746 JOT720745:JOT720746 JYP720745:JYP720746 KIL720745:KIL720746 KSH720745:KSH720746 LCD720745:LCD720746 LLZ720745:LLZ720746 LVV720745:LVV720746 MFR720745:MFR720746 MPN720745:MPN720746 MZJ720745:MZJ720746 NJF720745:NJF720746 NTB720745:NTB720746 OCX720745:OCX720746 OMT720745:OMT720746 OWP720745:OWP720746 PGL720745:PGL720746 PQH720745:PQH720746 QAD720745:QAD720746 QJZ720745:QJZ720746 QTV720745:QTV720746 RDR720745:RDR720746 RNN720745:RNN720746 RXJ720745:RXJ720746 SHF720745:SHF720746 SRB720745:SRB720746 TAX720745:TAX720746 TKT720745:TKT720746 TUP720745:TUP720746 UEL720745:UEL720746 UOH720745:UOH720746 UYD720745:UYD720746 VHZ720745:VHZ720746 VRV720745:VRV720746 WBR720745:WBR720746 WLN720745:WLN720746 WVJ720745:WVJ720746 A786281:A786282 IX786281:IX786282 ST786281:ST786282 ACP786281:ACP786282 AML786281:AML786282 AWH786281:AWH786282 BGD786281:BGD786282 BPZ786281:BPZ786282 BZV786281:BZV786282 CJR786281:CJR786282 CTN786281:CTN786282 DDJ786281:DDJ786282 DNF786281:DNF786282 DXB786281:DXB786282 EGX786281:EGX786282 EQT786281:EQT786282 FAP786281:FAP786282 FKL786281:FKL786282 FUH786281:FUH786282 GED786281:GED786282 GNZ786281:GNZ786282 GXV786281:GXV786282 HHR786281:HHR786282 HRN786281:HRN786282 IBJ786281:IBJ786282 ILF786281:ILF786282 IVB786281:IVB786282 JEX786281:JEX786282 JOT786281:JOT786282 JYP786281:JYP786282 KIL786281:KIL786282 KSH786281:KSH786282 LCD786281:LCD786282 LLZ786281:LLZ786282 LVV786281:LVV786282 MFR786281:MFR786282 MPN786281:MPN786282 MZJ786281:MZJ786282 NJF786281:NJF786282 NTB786281:NTB786282 OCX786281:OCX786282 OMT786281:OMT786282 OWP786281:OWP786282 PGL786281:PGL786282 PQH786281:PQH786282 QAD786281:QAD786282 QJZ786281:QJZ786282 QTV786281:QTV786282 RDR786281:RDR786282 RNN786281:RNN786282 RXJ786281:RXJ786282 SHF786281:SHF786282 SRB786281:SRB786282 TAX786281:TAX786282 TKT786281:TKT786282 TUP786281:TUP786282 UEL786281:UEL786282 UOH786281:UOH786282 UYD786281:UYD786282 VHZ786281:VHZ786282 VRV786281:VRV786282 WBR786281:WBR786282 WLN786281:WLN786282 WVJ786281:WVJ786282 A851817:A851818 IX851817:IX851818 ST851817:ST851818 ACP851817:ACP851818 AML851817:AML851818 AWH851817:AWH851818 BGD851817:BGD851818 BPZ851817:BPZ851818 BZV851817:BZV851818 CJR851817:CJR851818 CTN851817:CTN851818 DDJ851817:DDJ851818 DNF851817:DNF851818 DXB851817:DXB851818 EGX851817:EGX851818 EQT851817:EQT851818 FAP851817:FAP851818 FKL851817:FKL851818 FUH851817:FUH851818 GED851817:GED851818 GNZ851817:GNZ851818 GXV851817:GXV851818 HHR851817:HHR851818 HRN851817:HRN851818 IBJ851817:IBJ851818 ILF851817:ILF851818 IVB851817:IVB851818 JEX851817:JEX851818 JOT851817:JOT851818 JYP851817:JYP851818 KIL851817:KIL851818 KSH851817:KSH851818 LCD851817:LCD851818 LLZ851817:LLZ851818 LVV851817:LVV851818 MFR851817:MFR851818 MPN851817:MPN851818 MZJ851817:MZJ851818 NJF851817:NJF851818 NTB851817:NTB851818 OCX851817:OCX851818 OMT851817:OMT851818 OWP851817:OWP851818 PGL851817:PGL851818 PQH851817:PQH851818 QAD851817:QAD851818 QJZ851817:QJZ851818 QTV851817:QTV851818 RDR851817:RDR851818 RNN851817:RNN851818 RXJ851817:RXJ851818 SHF851817:SHF851818 SRB851817:SRB851818 TAX851817:TAX851818 TKT851817:TKT851818 TUP851817:TUP851818 UEL851817:UEL851818 UOH851817:UOH851818 UYD851817:UYD851818 VHZ851817:VHZ851818 VRV851817:VRV851818 WBR851817:WBR851818 WLN851817:WLN851818 WVJ851817:WVJ851818 A917353:A917354 IX917353:IX917354 ST917353:ST917354 ACP917353:ACP917354 AML917353:AML917354 AWH917353:AWH917354 BGD917353:BGD917354 BPZ917353:BPZ917354 BZV917353:BZV917354 CJR917353:CJR917354 CTN917353:CTN917354 DDJ917353:DDJ917354 DNF917353:DNF917354 DXB917353:DXB917354 EGX917353:EGX917354 EQT917353:EQT917354 FAP917353:FAP917354 FKL917353:FKL917354 FUH917353:FUH917354 GED917353:GED917354 GNZ917353:GNZ917354 GXV917353:GXV917354 HHR917353:HHR917354 HRN917353:HRN917354 IBJ917353:IBJ917354 ILF917353:ILF917354 IVB917353:IVB917354 JEX917353:JEX917354 JOT917353:JOT917354 JYP917353:JYP917354 KIL917353:KIL917354 KSH917353:KSH917354 LCD917353:LCD917354 LLZ917353:LLZ917354 LVV917353:LVV917354 MFR917353:MFR917354 MPN917353:MPN917354 MZJ917353:MZJ917354 NJF917353:NJF917354 NTB917353:NTB917354 OCX917353:OCX917354 OMT917353:OMT917354 OWP917353:OWP917354 PGL917353:PGL917354 PQH917353:PQH917354 QAD917353:QAD917354 QJZ917353:QJZ917354 QTV917353:QTV917354 RDR917353:RDR917354 RNN917353:RNN917354 RXJ917353:RXJ917354 SHF917353:SHF917354 SRB917353:SRB917354 TAX917353:TAX917354 TKT917353:TKT917354 TUP917353:TUP917354 UEL917353:UEL917354 UOH917353:UOH917354 UYD917353:UYD917354 VHZ917353:VHZ917354 VRV917353:VRV917354 WBR917353:WBR917354 WLN917353:WLN917354 WVJ917353:WVJ917354 A982889:A982890 IX982889:IX982890 ST982889:ST982890 ACP982889:ACP982890 AML982889:AML982890 AWH982889:AWH982890 BGD982889:BGD982890 BPZ982889:BPZ982890 BZV982889:BZV982890 CJR982889:CJR982890 CTN982889:CTN982890 DDJ982889:DDJ982890 DNF982889:DNF982890 DXB982889:DXB982890 EGX982889:EGX982890 EQT982889:EQT982890 FAP982889:FAP982890 FKL982889:FKL982890 FUH982889:FUH982890 GED982889:GED982890 GNZ982889:GNZ982890 GXV982889:GXV982890 HHR982889:HHR982890 HRN982889:HRN982890 IBJ982889:IBJ982890 ILF982889:ILF982890 IVB982889:IVB982890 JEX982889:JEX982890 JOT982889:JOT982890 JYP982889:JYP982890 KIL982889:KIL982890 KSH982889:KSH982890 LCD982889:LCD982890 LLZ982889:LLZ982890 LVV982889:LVV982890 MFR982889:MFR982890 MPN982889:MPN982890 MZJ982889:MZJ982890 NJF982889:NJF982890 NTB982889:NTB982890 OCX982889:OCX982890 OMT982889:OMT982890 OWP982889:OWP982890 PGL982889:PGL982890 PQH982889:PQH982890 QAD982889:QAD982890 QJZ982889:QJZ982890 QTV982889:QTV982890 RDR982889:RDR982890 RNN982889:RNN982890 RXJ982889:RXJ982890 SHF982889:SHF982890 SRB982889:SRB982890 TAX982889:TAX982890 TKT982889:TKT982890 TUP982889:TUP982890 UEL982889:UEL982890 UOH982889:UOH982890 UYD982889:UYD982890 VHZ982889:VHZ982890 VRV982889:VRV982890 WBR982889:WBR982890 WLN982889:WLN982890 E65382:E65387 WVN982936:WVN982942 WLR982936:WLR982942 WBV982936:WBV982942 VRZ982936:VRZ982942 VID982936:VID982942 UYH982936:UYH982942 UOL982936:UOL982942 UEP982936:UEP982942 TUT982936:TUT982942 TKX982936:TKX982942 TBB982936:TBB982942 SRF982936:SRF982942 SHJ982936:SHJ982942 RXN982936:RXN982942 RNR982936:RNR982942 RDV982936:RDV982942 QTZ982936:QTZ982942 QKD982936:QKD982942 QAH982936:QAH982942 PQL982936:PQL982942 PGP982936:PGP982942 OWT982936:OWT982942 OMX982936:OMX982942 ODB982936:ODB982942 NTF982936:NTF982942 NJJ982936:NJJ982942 MZN982936:MZN982942 MPR982936:MPR982942 MFV982936:MFV982942 LVZ982936:LVZ982942 LMD982936:LMD982942 LCH982936:LCH982942 KSL982936:KSL982942 KIP982936:KIP982942 JYT982936:JYT982942 JOX982936:JOX982942 JFB982936:JFB982942 IVF982936:IVF982942 ILJ982936:ILJ982942 IBN982936:IBN982942 HRR982936:HRR982942 HHV982936:HHV982942 GXZ982936:GXZ982942 GOD982936:GOD982942 GEH982936:GEH982942 FUL982936:FUL982942 FKP982936:FKP982942 FAT982936:FAT982942 EQX982936:EQX982942 EHB982936:EHB982942 DXF982936:DXF982942 DNJ982936:DNJ982942 DDN982936:DDN982942 CTR982936:CTR982942 CJV982936:CJV982942 BZZ982936:BZZ982942 BQD982936:BQD982942 BGH982936:BGH982942 AWL982936:AWL982942 AMP982936:AMP982942 ACT982936:ACT982942 SX982936:SX982942 JB982936:JB982942 E982936:E982942 WVN917400:WVN917406 WLR917400:WLR917406 WBV917400:WBV917406 VRZ917400:VRZ917406 VID917400:VID917406 UYH917400:UYH917406 UOL917400:UOL917406 UEP917400:UEP917406 TUT917400:TUT917406 TKX917400:TKX917406 TBB917400:TBB917406 SRF917400:SRF917406 SHJ917400:SHJ917406 RXN917400:RXN917406 RNR917400:RNR917406 RDV917400:RDV917406 QTZ917400:QTZ917406 QKD917400:QKD917406 QAH917400:QAH917406 PQL917400:PQL917406 PGP917400:PGP917406 OWT917400:OWT917406 OMX917400:OMX917406 ODB917400:ODB917406 NTF917400:NTF917406 NJJ917400:NJJ917406 MZN917400:MZN917406 MPR917400:MPR917406 MFV917400:MFV917406 LVZ917400:LVZ917406 LMD917400:LMD917406 LCH917400:LCH917406 KSL917400:KSL917406 KIP917400:KIP917406 JYT917400:JYT917406 JOX917400:JOX917406 JFB917400:JFB917406 IVF917400:IVF917406 ILJ917400:ILJ917406 IBN917400:IBN917406 HRR917400:HRR917406 HHV917400:HHV917406 GXZ917400:GXZ917406 GOD917400:GOD917406 GEH917400:GEH917406 FUL917400:FUL917406 FKP917400:FKP917406 FAT917400:FAT917406 EQX917400:EQX917406 EHB917400:EHB917406 DXF917400:DXF917406 DNJ917400:DNJ917406 DDN917400:DDN917406 CTR917400:CTR917406 CJV917400:CJV917406 BZZ917400:BZZ917406 BQD917400:BQD917406 BGH917400:BGH917406 AWL917400:AWL917406 AMP917400:AMP917406 ACT917400:ACT917406 SX917400:SX917406 JB917400:JB917406 E917400:E917406 WVN851864:WVN851870 WLR851864:WLR851870 WBV851864:WBV851870 VRZ851864:VRZ851870 VID851864:VID851870 UYH851864:UYH851870 UOL851864:UOL851870 UEP851864:UEP851870 TUT851864:TUT851870 TKX851864:TKX851870 TBB851864:TBB851870 SRF851864:SRF851870 SHJ851864:SHJ851870 RXN851864:RXN851870 RNR851864:RNR851870 RDV851864:RDV851870 QTZ851864:QTZ851870 QKD851864:QKD851870 QAH851864:QAH851870 PQL851864:PQL851870 PGP851864:PGP851870 OWT851864:OWT851870 OMX851864:OMX851870 ODB851864:ODB851870 NTF851864:NTF851870 NJJ851864:NJJ851870 MZN851864:MZN851870 MPR851864:MPR851870 MFV851864:MFV851870 LVZ851864:LVZ851870 LMD851864:LMD851870 LCH851864:LCH851870 KSL851864:KSL851870 KIP851864:KIP851870 JYT851864:JYT851870 JOX851864:JOX851870 JFB851864:JFB851870 IVF851864:IVF851870 ILJ851864:ILJ851870 IBN851864:IBN851870 HRR851864:HRR851870 HHV851864:HHV851870 GXZ851864:GXZ851870 GOD851864:GOD851870 GEH851864:GEH851870 FUL851864:FUL851870 FKP851864:FKP851870 FAT851864:FAT851870 EQX851864:EQX851870 EHB851864:EHB851870 DXF851864:DXF851870 DNJ851864:DNJ851870 DDN851864:DDN851870 CTR851864:CTR851870 CJV851864:CJV851870 BZZ851864:BZZ851870 BQD851864:BQD851870 BGH851864:BGH851870 AWL851864:AWL851870 AMP851864:AMP851870 ACT851864:ACT851870 SX851864:SX851870 JB851864:JB851870 E851864:E851870 WVN786328:WVN786334 WLR786328:WLR786334 WBV786328:WBV786334 VRZ786328:VRZ786334 VID786328:VID786334 UYH786328:UYH786334 UOL786328:UOL786334 UEP786328:UEP786334 TUT786328:TUT786334 TKX786328:TKX786334 TBB786328:TBB786334 SRF786328:SRF786334 SHJ786328:SHJ786334 RXN786328:RXN786334 RNR786328:RNR786334 RDV786328:RDV786334 QTZ786328:QTZ786334 QKD786328:QKD786334 QAH786328:QAH786334 PQL786328:PQL786334 PGP786328:PGP786334 OWT786328:OWT786334 OMX786328:OMX786334 ODB786328:ODB786334 NTF786328:NTF786334 NJJ786328:NJJ786334 MZN786328:MZN786334 MPR786328:MPR786334 MFV786328:MFV786334 LVZ786328:LVZ786334 LMD786328:LMD786334 LCH786328:LCH786334 KSL786328:KSL786334 KIP786328:KIP786334 JYT786328:JYT786334 JOX786328:JOX786334 JFB786328:JFB786334 IVF786328:IVF786334 ILJ786328:ILJ786334 IBN786328:IBN786334 HRR786328:HRR786334 HHV786328:HHV786334 GXZ786328:GXZ786334 GOD786328:GOD786334 GEH786328:GEH786334 FUL786328:FUL786334 FKP786328:FKP786334 FAT786328:FAT786334 EQX786328:EQX786334 EHB786328:EHB786334 DXF786328:DXF786334 DNJ786328:DNJ786334 DDN786328:DDN786334 CTR786328:CTR786334 CJV786328:CJV786334 BZZ786328:BZZ786334 BQD786328:BQD786334 BGH786328:BGH786334 AWL786328:AWL786334 AMP786328:AMP786334 ACT786328:ACT786334 SX786328:SX786334 JB786328:JB786334 E786328:E786334 WVN720792:WVN720798 WLR720792:WLR720798 WBV720792:WBV720798 VRZ720792:VRZ720798 VID720792:VID720798 UYH720792:UYH720798 UOL720792:UOL720798 UEP720792:UEP720798 TUT720792:TUT720798 TKX720792:TKX720798 TBB720792:TBB720798 SRF720792:SRF720798 SHJ720792:SHJ720798 RXN720792:RXN720798 RNR720792:RNR720798 RDV720792:RDV720798 QTZ720792:QTZ720798 QKD720792:QKD720798 QAH720792:QAH720798 PQL720792:PQL720798 PGP720792:PGP720798 OWT720792:OWT720798 OMX720792:OMX720798 ODB720792:ODB720798 NTF720792:NTF720798 NJJ720792:NJJ720798 MZN720792:MZN720798 MPR720792:MPR720798 MFV720792:MFV720798 LVZ720792:LVZ720798 LMD720792:LMD720798 LCH720792:LCH720798 KSL720792:KSL720798 KIP720792:KIP720798 JYT720792:JYT720798 JOX720792:JOX720798 JFB720792:JFB720798 IVF720792:IVF720798 ILJ720792:ILJ720798 IBN720792:IBN720798 HRR720792:HRR720798 HHV720792:HHV720798 GXZ720792:GXZ720798 GOD720792:GOD720798 GEH720792:GEH720798 FUL720792:FUL720798 FKP720792:FKP720798 FAT720792:FAT720798 EQX720792:EQX720798 EHB720792:EHB720798 DXF720792:DXF720798 DNJ720792:DNJ720798 DDN720792:DDN720798 CTR720792:CTR720798 CJV720792:CJV720798 BZZ720792:BZZ720798 BQD720792:BQD720798 BGH720792:BGH720798 AWL720792:AWL720798 AMP720792:AMP720798 ACT720792:ACT720798 SX720792:SX720798 JB720792:JB720798 E720792:E720798 WVN655256:WVN655262 WLR655256:WLR655262 WBV655256:WBV655262 VRZ655256:VRZ655262 VID655256:VID655262 UYH655256:UYH655262 UOL655256:UOL655262 UEP655256:UEP655262 TUT655256:TUT655262 TKX655256:TKX655262 TBB655256:TBB655262 SRF655256:SRF655262 SHJ655256:SHJ655262 RXN655256:RXN655262 RNR655256:RNR655262 RDV655256:RDV655262 QTZ655256:QTZ655262 QKD655256:QKD655262 QAH655256:QAH655262 PQL655256:PQL655262 PGP655256:PGP655262 OWT655256:OWT655262 OMX655256:OMX655262 ODB655256:ODB655262 NTF655256:NTF655262 NJJ655256:NJJ655262 MZN655256:MZN655262 MPR655256:MPR655262 MFV655256:MFV655262 LVZ655256:LVZ655262 LMD655256:LMD655262 LCH655256:LCH655262 KSL655256:KSL655262 KIP655256:KIP655262 JYT655256:JYT655262 JOX655256:JOX655262 JFB655256:JFB655262 IVF655256:IVF655262 ILJ655256:ILJ655262 IBN655256:IBN655262 HRR655256:HRR655262 HHV655256:HHV655262 GXZ655256:GXZ655262 GOD655256:GOD655262 GEH655256:GEH655262 FUL655256:FUL655262 FKP655256:FKP655262 FAT655256:FAT655262 EQX655256:EQX655262 EHB655256:EHB655262 DXF655256:DXF655262 DNJ655256:DNJ655262 DDN655256:DDN655262 CTR655256:CTR655262 CJV655256:CJV655262 BZZ655256:BZZ655262 BQD655256:BQD655262 BGH655256:BGH655262 AWL655256:AWL655262 AMP655256:AMP655262 ACT655256:ACT655262 SX655256:SX655262 JB655256:JB655262 E655256:E655262 WVN589720:WVN589726 WLR589720:WLR589726 WBV589720:WBV589726 VRZ589720:VRZ589726 VID589720:VID589726 UYH589720:UYH589726 UOL589720:UOL589726 UEP589720:UEP589726 TUT589720:TUT589726 TKX589720:TKX589726 TBB589720:TBB589726 SRF589720:SRF589726 SHJ589720:SHJ589726 RXN589720:RXN589726 RNR589720:RNR589726 RDV589720:RDV589726 QTZ589720:QTZ589726 QKD589720:QKD589726 QAH589720:QAH589726 PQL589720:PQL589726 PGP589720:PGP589726 OWT589720:OWT589726 OMX589720:OMX589726 ODB589720:ODB589726 NTF589720:NTF589726 NJJ589720:NJJ589726 MZN589720:MZN589726 MPR589720:MPR589726 MFV589720:MFV589726 LVZ589720:LVZ589726 LMD589720:LMD589726 LCH589720:LCH589726 KSL589720:KSL589726 KIP589720:KIP589726 JYT589720:JYT589726 JOX589720:JOX589726 JFB589720:JFB589726 IVF589720:IVF589726 ILJ589720:ILJ589726 IBN589720:IBN589726 HRR589720:HRR589726 HHV589720:HHV589726 GXZ589720:GXZ589726 GOD589720:GOD589726 GEH589720:GEH589726 FUL589720:FUL589726 FKP589720:FKP589726 FAT589720:FAT589726 EQX589720:EQX589726 EHB589720:EHB589726 DXF589720:DXF589726 DNJ589720:DNJ589726 DDN589720:DDN589726 CTR589720:CTR589726 CJV589720:CJV589726 BZZ589720:BZZ589726 BQD589720:BQD589726 BGH589720:BGH589726 AWL589720:AWL589726 AMP589720:AMP589726 ACT589720:ACT589726 SX589720:SX589726 JB589720:JB589726 E589720:E589726 WVN524184:WVN524190 WLR524184:WLR524190 WBV524184:WBV524190 VRZ524184:VRZ524190 VID524184:VID524190 UYH524184:UYH524190 UOL524184:UOL524190 UEP524184:UEP524190 TUT524184:TUT524190 TKX524184:TKX524190 TBB524184:TBB524190 SRF524184:SRF524190 SHJ524184:SHJ524190 RXN524184:RXN524190 RNR524184:RNR524190 RDV524184:RDV524190 QTZ524184:QTZ524190 QKD524184:QKD524190 QAH524184:QAH524190 PQL524184:PQL524190 PGP524184:PGP524190 OWT524184:OWT524190 OMX524184:OMX524190 ODB524184:ODB524190 NTF524184:NTF524190 NJJ524184:NJJ524190 MZN524184:MZN524190 MPR524184:MPR524190 MFV524184:MFV524190 LVZ524184:LVZ524190 LMD524184:LMD524190 LCH524184:LCH524190 KSL524184:KSL524190 KIP524184:KIP524190 JYT524184:JYT524190 JOX524184:JOX524190 JFB524184:JFB524190 IVF524184:IVF524190 ILJ524184:ILJ524190 IBN524184:IBN524190 HRR524184:HRR524190 HHV524184:HHV524190 GXZ524184:GXZ524190 GOD524184:GOD524190 GEH524184:GEH524190 FUL524184:FUL524190 FKP524184:FKP524190 FAT524184:FAT524190 EQX524184:EQX524190 EHB524184:EHB524190 DXF524184:DXF524190 DNJ524184:DNJ524190 DDN524184:DDN524190 CTR524184:CTR524190 CJV524184:CJV524190 BZZ524184:BZZ524190 BQD524184:BQD524190 BGH524184:BGH524190 AWL524184:AWL524190 AMP524184:AMP524190 ACT524184:ACT524190 SX524184:SX524190 JB524184:JB524190 E524184:E524190 WVN458648:WVN458654 WLR458648:WLR458654 WBV458648:WBV458654 VRZ458648:VRZ458654 VID458648:VID458654 UYH458648:UYH458654 UOL458648:UOL458654 UEP458648:UEP458654 TUT458648:TUT458654 TKX458648:TKX458654 TBB458648:TBB458654 SRF458648:SRF458654 SHJ458648:SHJ458654 RXN458648:RXN458654 RNR458648:RNR458654 RDV458648:RDV458654 QTZ458648:QTZ458654 QKD458648:QKD458654 QAH458648:QAH458654 PQL458648:PQL458654 PGP458648:PGP458654 OWT458648:OWT458654 OMX458648:OMX458654 ODB458648:ODB458654 NTF458648:NTF458654 NJJ458648:NJJ458654 MZN458648:MZN458654 MPR458648:MPR458654 MFV458648:MFV458654 LVZ458648:LVZ458654 LMD458648:LMD458654 LCH458648:LCH458654 KSL458648:KSL458654 KIP458648:KIP458654 JYT458648:JYT458654 JOX458648:JOX458654 JFB458648:JFB458654 IVF458648:IVF458654 ILJ458648:ILJ458654 IBN458648:IBN458654 HRR458648:HRR458654 HHV458648:HHV458654 GXZ458648:GXZ458654 GOD458648:GOD458654 GEH458648:GEH458654 FUL458648:FUL458654 FKP458648:FKP458654 FAT458648:FAT458654 EQX458648:EQX458654 EHB458648:EHB458654 DXF458648:DXF458654 DNJ458648:DNJ458654 DDN458648:DDN458654 CTR458648:CTR458654 CJV458648:CJV458654 BZZ458648:BZZ458654 BQD458648:BQD458654 BGH458648:BGH458654 AWL458648:AWL458654 AMP458648:AMP458654 ACT458648:ACT458654 SX458648:SX458654 JB458648:JB458654 E458648:E458654 WVN393112:WVN393118 WLR393112:WLR393118 WBV393112:WBV393118 VRZ393112:VRZ393118 VID393112:VID393118 UYH393112:UYH393118 UOL393112:UOL393118 UEP393112:UEP393118 TUT393112:TUT393118 TKX393112:TKX393118 TBB393112:TBB393118 SRF393112:SRF393118 SHJ393112:SHJ393118 RXN393112:RXN393118 RNR393112:RNR393118 RDV393112:RDV393118 QTZ393112:QTZ393118 QKD393112:QKD393118 QAH393112:QAH393118 PQL393112:PQL393118 PGP393112:PGP393118 OWT393112:OWT393118 OMX393112:OMX393118 ODB393112:ODB393118 NTF393112:NTF393118 NJJ393112:NJJ393118 MZN393112:MZN393118 MPR393112:MPR393118 MFV393112:MFV393118 LVZ393112:LVZ393118 LMD393112:LMD393118 LCH393112:LCH393118 KSL393112:KSL393118 KIP393112:KIP393118 JYT393112:JYT393118 JOX393112:JOX393118 JFB393112:JFB393118 IVF393112:IVF393118 ILJ393112:ILJ393118 IBN393112:IBN393118 HRR393112:HRR393118 HHV393112:HHV393118 GXZ393112:GXZ393118 GOD393112:GOD393118 GEH393112:GEH393118 FUL393112:FUL393118 FKP393112:FKP393118 FAT393112:FAT393118 EQX393112:EQX393118 EHB393112:EHB393118 DXF393112:DXF393118 DNJ393112:DNJ393118 DDN393112:DDN393118 CTR393112:CTR393118 CJV393112:CJV393118 BZZ393112:BZZ393118 BQD393112:BQD393118 BGH393112:BGH393118 AWL393112:AWL393118 AMP393112:AMP393118 ACT393112:ACT393118 SX393112:SX393118 JB393112:JB393118 E393112:E393118 WVN327576:WVN327582 WLR327576:WLR327582 WBV327576:WBV327582 VRZ327576:VRZ327582 VID327576:VID327582 UYH327576:UYH327582 UOL327576:UOL327582 UEP327576:UEP327582 TUT327576:TUT327582 TKX327576:TKX327582 TBB327576:TBB327582 SRF327576:SRF327582 SHJ327576:SHJ327582 RXN327576:RXN327582 RNR327576:RNR327582 RDV327576:RDV327582 QTZ327576:QTZ327582 QKD327576:QKD327582 QAH327576:QAH327582 PQL327576:PQL327582 PGP327576:PGP327582 OWT327576:OWT327582 OMX327576:OMX327582 ODB327576:ODB327582 NTF327576:NTF327582 NJJ327576:NJJ327582 MZN327576:MZN327582 MPR327576:MPR327582 MFV327576:MFV327582 LVZ327576:LVZ327582 LMD327576:LMD327582 LCH327576:LCH327582 KSL327576:KSL327582 KIP327576:KIP327582 JYT327576:JYT327582 JOX327576:JOX327582 JFB327576:JFB327582 IVF327576:IVF327582 ILJ327576:ILJ327582 IBN327576:IBN327582 HRR327576:HRR327582 HHV327576:HHV327582 GXZ327576:GXZ327582 GOD327576:GOD327582 GEH327576:GEH327582 FUL327576:FUL327582 FKP327576:FKP327582 FAT327576:FAT327582 EQX327576:EQX327582 EHB327576:EHB327582 DXF327576:DXF327582 DNJ327576:DNJ327582 DDN327576:DDN327582 CTR327576:CTR327582 CJV327576:CJV327582 BZZ327576:BZZ327582 BQD327576:BQD327582 BGH327576:BGH327582 AWL327576:AWL327582 AMP327576:AMP327582 ACT327576:ACT327582 SX327576:SX327582 JB327576:JB327582 E327576:E327582 WVN262040:WVN262046 WLR262040:WLR262046 WBV262040:WBV262046 VRZ262040:VRZ262046 VID262040:VID262046 UYH262040:UYH262046 UOL262040:UOL262046 UEP262040:UEP262046 TUT262040:TUT262046 TKX262040:TKX262046 TBB262040:TBB262046 SRF262040:SRF262046 SHJ262040:SHJ262046 RXN262040:RXN262046 RNR262040:RNR262046 RDV262040:RDV262046 QTZ262040:QTZ262046 QKD262040:QKD262046 QAH262040:QAH262046 PQL262040:PQL262046 PGP262040:PGP262046 OWT262040:OWT262046 OMX262040:OMX262046 ODB262040:ODB262046 NTF262040:NTF262046 NJJ262040:NJJ262046 MZN262040:MZN262046 MPR262040:MPR262046 MFV262040:MFV262046 LVZ262040:LVZ262046 LMD262040:LMD262046 LCH262040:LCH262046 KSL262040:KSL262046 KIP262040:KIP262046 JYT262040:JYT262046 JOX262040:JOX262046 JFB262040:JFB262046 IVF262040:IVF262046 ILJ262040:ILJ262046 IBN262040:IBN262046 HRR262040:HRR262046 HHV262040:HHV262046 GXZ262040:GXZ262046 GOD262040:GOD262046 GEH262040:GEH262046 FUL262040:FUL262046 FKP262040:FKP262046 FAT262040:FAT262046 EQX262040:EQX262046 EHB262040:EHB262046 DXF262040:DXF262046 DNJ262040:DNJ262046 DDN262040:DDN262046 CTR262040:CTR262046 CJV262040:CJV262046 BZZ262040:BZZ262046 BQD262040:BQD262046 BGH262040:BGH262046 AWL262040:AWL262046 AMP262040:AMP262046 ACT262040:ACT262046 SX262040:SX262046 JB262040:JB262046 E262040:E262046 WVN196504:WVN196510 WLR196504:WLR196510 WBV196504:WBV196510 VRZ196504:VRZ196510 VID196504:VID196510 UYH196504:UYH196510 UOL196504:UOL196510 UEP196504:UEP196510 TUT196504:TUT196510 TKX196504:TKX196510 TBB196504:TBB196510 SRF196504:SRF196510 SHJ196504:SHJ196510 RXN196504:RXN196510 RNR196504:RNR196510 RDV196504:RDV196510 QTZ196504:QTZ196510 QKD196504:QKD196510 QAH196504:QAH196510 PQL196504:PQL196510 PGP196504:PGP196510 OWT196504:OWT196510 OMX196504:OMX196510 ODB196504:ODB196510 NTF196504:NTF196510 NJJ196504:NJJ196510 MZN196504:MZN196510 MPR196504:MPR196510 MFV196504:MFV196510 LVZ196504:LVZ196510 LMD196504:LMD196510 LCH196504:LCH196510 KSL196504:KSL196510 KIP196504:KIP196510 JYT196504:JYT196510 JOX196504:JOX196510 JFB196504:JFB196510 IVF196504:IVF196510 ILJ196504:ILJ196510 IBN196504:IBN196510 HRR196504:HRR196510 HHV196504:HHV196510 GXZ196504:GXZ196510 GOD196504:GOD196510 GEH196504:GEH196510 FUL196504:FUL196510 FKP196504:FKP196510 FAT196504:FAT196510 EQX196504:EQX196510 EHB196504:EHB196510 DXF196504:DXF196510 DNJ196504:DNJ196510 DDN196504:DDN196510 CTR196504:CTR196510 CJV196504:CJV196510 BZZ196504:BZZ196510 BQD196504:BQD196510 BGH196504:BGH196510 AWL196504:AWL196510 AMP196504:AMP196510 ACT196504:ACT196510 SX196504:SX196510 JB196504:JB196510 E196504:E196510 WVN130968:WVN130974 WLR130968:WLR130974 WBV130968:WBV130974 VRZ130968:VRZ130974 VID130968:VID130974 UYH130968:UYH130974 UOL130968:UOL130974 UEP130968:UEP130974 TUT130968:TUT130974 TKX130968:TKX130974 TBB130968:TBB130974 SRF130968:SRF130974 SHJ130968:SHJ130974 RXN130968:RXN130974 RNR130968:RNR130974 RDV130968:RDV130974 QTZ130968:QTZ130974 QKD130968:QKD130974 QAH130968:QAH130974 PQL130968:PQL130974 PGP130968:PGP130974 OWT130968:OWT130974 OMX130968:OMX130974 ODB130968:ODB130974 NTF130968:NTF130974 NJJ130968:NJJ130974 MZN130968:MZN130974 MPR130968:MPR130974 MFV130968:MFV130974 LVZ130968:LVZ130974 LMD130968:LMD130974 LCH130968:LCH130974 KSL130968:KSL130974 KIP130968:KIP130974 JYT130968:JYT130974 JOX130968:JOX130974 JFB130968:JFB130974 IVF130968:IVF130974 ILJ130968:ILJ130974 IBN130968:IBN130974 HRR130968:HRR130974 HHV130968:HHV130974 GXZ130968:GXZ130974 GOD130968:GOD130974 GEH130968:GEH130974 FUL130968:FUL130974 FKP130968:FKP130974 FAT130968:FAT130974 EQX130968:EQX130974 EHB130968:EHB130974 DXF130968:DXF130974 DNJ130968:DNJ130974 DDN130968:DDN130974 CTR130968:CTR130974 CJV130968:CJV130974 BZZ130968:BZZ130974 BQD130968:BQD130974 BGH130968:BGH130974 AWL130968:AWL130974 AMP130968:AMP130974 ACT130968:ACT130974 SX130968:SX130974 JB130968:JB130974 E130968:E130974 WVN65432:WVN65438 WLR65432:WLR65438 WBV65432:WBV65438 VRZ65432:VRZ65438 VID65432:VID65438 UYH65432:UYH65438 UOL65432:UOL65438 UEP65432:UEP65438 TUT65432:TUT65438 TKX65432:TKX65438 TBB65432:TBB65438 SRF65432:SRF65438 SHJ65432:SHJ65438 RXN65432:RXN65438 RNR65432:RNR65438 RDV65432:RDV65438 QTZ65432:QTZ65438 QKD65432:QKD65438 QAH65432:QAH65438 PQL65432:PQL65438 PGP65432:PGP65438 OWT65432:OWT65438 OMX65432:OMX65438 ODB65432:ODB65438 NTF65432:NTF65438 NJJ65432:NJJ65438 MZN65432:MZN65438 MPR65432:MPR65438 MFV65432:MFV65438 LVZ65432:LVZ65438 LMD65432:LMD65438 LCH65432:LCH65438 KSL65432:KSL65438 KIP65432:KIP65438 JYT65432:JYT65438 JOX65432:JOX65438 JFB65432:JFB65438 IVF65432:IVF65438 ILJ65432:ILJ65438 IBN65432:IBN65438 HRR65432:HRR65438 HHV65432:HHV65438 GXZ65432:GXZ65438 GOD65432:GOD65438 GEH65432:GEH65438 FUL65432:FUL65438 FKP65432:FKP65438 FAT65432:FAT65438 EQX65432:EQX65438 EHB65432:EHB65438 DXF65432:DXF65438 DNJ65432:DNJ65438 DDN65432:DDN65438 CTR65432:CTR65438 CJV65432:CJV65438 BZZ65432:BZZ65438 BQD65432:BQD65438 BGH65432:BGH65438 AWL65432:AWL65438 AMP65432:AMP65438 ACT65432:ACT65438 SX65432:SX65438 JB65432:JB65438 E65432:E65438 WVN982950 WLR982950 WBV982950 VRZ982950 VID982950 UYH982950 UOL982950 UEP982950 TUT982950 TKX982950 TBB982950 SRF982950 SHJ982950 RXN982950 RNR982950 RDV982950 QTZ982950 QKD982950 QAH982950 PQL982950 PGP982950 OWT982950 OMX982950 ODB982950 NTF982950 NJJ982950 MZN982950 MPR982950 MFV982950 LVZ982950 LMD982950 LCH982950 KSL982950 KIP982950 JYT982950 JOX982950 JFB982950 IVF982950 ILJ982950 IBN982950 HRR982950 HHV982950 GXZ982950 GOD982950 GEH982950 FUL982950 FKP982950 FAT982950 EQX982950 EHB982950 DXF982950 DNJ982950 DDN982950 CTR982950 CJV982950 BZZ982950 BQD982950 BGH982950 AWL982950 AMP982950 ACT982950 SX982950 JB982950 E982950 WVN917414 WLR917414 WBV917414 VRZ917414 VID917414 UYH917414 UOL917414 UEP917414 TUT917414 TKX917414 TBB917414 SRF917414 SHJ917414 RXN917414 RNR917414 RDV917414 QTZ917414 QKD917414 QAH917414 PQL917414 PGP917414 OWT917414 OMX917414 ODB917414 NTF917414 NJJ917414 MZN917414 MPR917414 MFV917414 LVZ917414 LMD917414 LCH917414 KSL917414 KIP917414 JYT917414 JOX917414 JFB917414 IVF917414 ILJ917414 IBN917414 HRR917414 HHV917414 GXZ917414 GOD917414 GEH917414 FUL917414 FKP917414 FAT917414 EQX917414 EHB917414 DXF917414 DNJ917414 DDN917414 CTR917414 CJV917414 BZZ917414 BQD917414 BGH917414 AWL917414 AMP917414 ACT917414 SX917414 JB917414 E917414 WVN851878 WLR851878 WBV851878 VRZ851878 VID851878 UYH851878 UOL851878 UEP851878 TUT851878 TKX851878 TBB851878 SRF851878 SHJ851878 RXN851878 RNR851878 RDV851878 QTZ851878 QKD851878 QAH851878 PQL851878 PGP851878 OWT851878 OMX851878 ODB851878 NTF851878 NJJ851878 MZN851878 MPR851878 MFV851878 LVZ851878 LMD851878 LCH851878 KSL851878 KIP851878 JYT851878 JOX851878 JFB851878 IVF851878 ILJ851878 IBN851878 HRR851878 HHV851878 GXZ851878 GOD851878 GEH851878 FUL851878 FKP851878 FAT851878 EQX851878 EHB851878 DXF851878 DNJ851878 DDN851878 CTR851878 CJV851878 BZZ851878 BQD851878 BGH851878 AWL851878 AMP851878 ACT851878 SX851878 JB851878 E851878 WVN786342 WLR786342 WBV786342 VRZ786342 VID786342 UYH786342 UOL786342 UEP786342 TUT786342 TKX786342 TBB786342 SRF786342 SHJ786342 RXN786342 RNR786342 RDV786342 QTZ786342 QKD786342 QAH786342 PQL786342 PGP786342 OWT786342 OMX786342 ODB786342 NTF786342 NJJ786342 MZN786342 MPR786342 MFV786342 LVZ786342 LMD786342 LCH786342 KSL786342 KIP786342 JYT786342 JOX786342 JFB786342 IVF786342 ILJ786342 IBN786342 HRR786342 HHV786342 GXZ786342 GOD786342 GEH786342 FUL786342 FKP786342 FAT786342 EQX786342 EHB786342 DXF786342 DNJ786342 DDN786342 CTR786342 CJV786342 BZZ786342 BQD786342 BGH786342 AWL786342 AMP786342 ACT786342 SX786342 JB786342 E786342 WVN720806 WLR720806 WBV720806 VRZ720806 VID720806 UYH720806 UOL720806 UEP720806 TUT720806 TKX720806 TBB720806 SRF720806 SHJ720806 RXN720806 RNR720806 RDV720806 QTZ720806 QKD720806 QAH720806 PQL720806 PGP720806 OWT720806 OMX720806 ODB720806 NTF720806 NJJ720806 MZN720806 MPR720806 MFV720806 LVZ720806 LMD720806 LCH720806 KSL720806 KIP720806 JYT720806 JOX720806 JFB720806 IVF720806 ILJ720806 IBN720806 HRR720806 HHV720806 GXZ720806 GOD720806 GEH720806 FUL720806 FKP720806 FAT720806 EQX720806 EHB720806 DXF720806 DNJ720806 DDN720806 CTR720806 CJV720806 BZZ720806 BQD720806 BGH720806 AWL720806 AMP720806 ACT720806 SX720806 JB720806 E720806 WVN655270 WLR655270 WBV655270 VRZ655270 VID655270 UYH655270 UOL655270 UEP655270 TUT655270 TKX655270 TBB655270 SRF655270 SHJ655270 RXN655270 RNR655270 RDV655270 QTZ655270 QKD655270 QAH655270 PQL655270 PGP655270 OWT655270 OMX655270 ODB655270 NTF655270 NJJ655270 MZN655270 MPR655270 MFV655270 LVZ655270 LMD655270 LCH655270 KSL655270 KIP655270 JYT655270 JOX655270 JFB655270 IVF655270 ILJ655270 IBN655270 HRR655270 HHV655270 GXZ655270 GOD655270 GEH655270 FUL655270 FKP655270 FAT655270 EQX655270 EHB655270 DXF655270 DNJ655270 DDN655270 CTR655270 CJV655270 BZZ655270 BQD655270 BGH655270 AWL655270 AMP655270 ACT655270 SX655270 JB655270 E655270 WVN589734 WLR589734 WBV589734 VRZ589734 VID589734 UYH589734 UOL589734 UEP589734 TUT589734 TKX589734 TBB589734 SRF589734 SHJ589734 RXN589734 RNR589734 RDV589734 QTZ589734 QKD589734 QAH589734 PQL589734 PGP589734 OWT589734 OMX589734 ODB589734 NTF589734 NJJ589734 MZN589734 MPR589734 MFV589734 LVZ589734 LMD589734 LCH589734 KSL589734 KIP589734 JYT589734 JOX589734 JFB589734 IVF589734 ILJ589734 IBN589734 HRR589734 HHV589734 GXZ589734 GOD589734 GEH589734 FUL589734 FKP589734 FAT589734 EQX589734 EHB589734 DXF589734 DNJ589734 DDN589734 CTR589734 CJV589734 BZZ589734 BQD589734 BGH589734 AWL589734 AMP589734 ACT589734 SX589734 JB589734 E589734 WVN524198 WLR524198 WBV524198 VRZ524198 VID524198 UYH524198 UOL524198 UEP524198 TUT524198 TKX524198 TBB524198 SRF524198 SHJ524198 RXN524198 RNR524198 RDV524198 QTZ524198 QKD524198 QAH524198 PQL524198 PGP524198 OWT524198 OMX524198 ODB524198 NTF524198 NJJ524198 MZN524198 MPR524198 MFV524198 LVZ524198 LMD524198 LCH524198 KSL524198 KIP524198 JYT524198 JOX524198 JFB524198 IVF524198 ILJ524198 IBN524198 HRR524198 HHV524198 GXZ524198 GOD524198 GEH524198 FUL524198 FKP524198 FAT524198 EQX524198 EHB524198 DXF524198 DNJ524198 DDN524198 CTR524198 CJV524198 BZZ524198 BQD524198 BGH524198 AWL524198 AMP524198 ACT524198 SX524198 JB524198 E524198 WVN458662 WLR458662 WBV458662 VRZ458662 VID458662 UYH458662 UOL458662 UEP458662 TUT458662 TKX458662 TBB458662 SRF458662 SHJ458662 RXN458662 RNR458662 RDV458662 QTZ458662 QKD458662 QAH458662 PQL458662 PGP458662 OWT458662 OMX458662 ODB458662 NTF458662 NJJ458662 MZN458662 MPR458662 MFV458662 LVZ458662 LMD458662 LCH458662 KSL458662 KIP458662 JYT458662 JOX458662 JFB458662 IVF458662 ILJ458662 IBN458662 HRR458662 HHV458662 GXZ458662 GOD458662 GEH458662 FUL458662 FKP458662 FAT458662 EQX458662 EHB458662 DXF458662 DNJ458662 DDN458662 CTR458662 CJV458662 BZZ458662 BQD458662 BGH458662 AWL458662 AMP458662 ACT458662 SX458662 JB458662 E458662 WVN393126 WLR393126 WBV393126 VRZ393126 VID393126 UYH393126 UOL393126 UEP393126 TUT393126 TKX393126 TBB393126 SRF393126 SHJ393126 RXN393126 RNR393126 RDV393126 QTZ393126 QKD393126 QAH393126 PQL393126 PGP393126 OWT393126 OMX393126 ODB393126 NTF393126 NJJ393126 MZN393126 MPR393126 MFV393126 LVZ393126 LMD393126 LCH393126 KSL393126 KIP393126 JYT393126 JOX393126 JFB393126 IVF393126 ILJ393126 IBN393126 HRR393126 HHV393126 GXZ393126 GOD393126 GEH393126 FUL393126 FKP393126 FAT393126 EQX393126 EHB393126 DXF393126 DNJ393126 DDN393126 CTR393126 CJV393126 BZZ393126 BQD393126 BGH393126 AWL393126 AMP393126 ACT393126 SX393126 JB393126 E393126 WVN327590 WLR327590 WBV327590 VRZ327590 VID327590 UYH327590 UOL327590 UEP327590 TUT327590 TKX327590 TBB327590 SRF327590 SHJ327590 RXN327590 RNR327590 RDV327590 QTZ327590 QKD327590 QAH327590 PQL327590 PGP327590 OWT327590 OMX327590 ODB327590 NTF327590 NJJ327590 MZN327590 MPR327590 MFV327590 LVZ327590 LMD327590 LCH327590 KSL327590 KIP327590 JYT327590 JOX327590 JFB327590 IVF327590 ILJ327590 IBN327590 HRR327590 HHV327590 GXZ327590 GOD327590 GEH327590 FUL327590 FKP327590 FAT327590 EQX327590 EHB327590 DXF327590 DNJ327590 DDN327590 CTR327590 CJV327590 BZZ327590 BQD327590 BGH327590 AWL327590 AMP327590 ACT327590 SX327590 JB327590 E327590 WVN262054 WLR262054 WBV262054 VRZ262054 VID262054 UYH262054 UOL262054 UEP262054 TUT262054 TKX262054 TBB262054 SRF262054 SHJ262054 RXN262054 RNR262054 RDV262054 QTZ262054 QKD262054 QAH262054 PQL262054 PGP262054 OWT262054 OMX262054 ODB262054 NTF262054 NJJ262054 MZN262054 MPR262054 MFV262054 LVZ262054 LMD262054 LCH262054 KSL262054 KIP262054 JYT262054 JOX262054 JFB262054 IVF262054 ILJ262054 IBN262054 HRR262054 HHV262054 GXZ262054 GOD262054 GEH262054 FUL262054 FKP262054 FAT262054 EQX262054 EHB262054 DXF262054 DNJ262054 DDN262054 CTR262054 CJV262054 BZZ262054 BQD262054 BGH262054 AWL262054 AMP262054 ACT262054 SX262054 JB262054 E262054 WVN196518 WLR196518 WBV196518 VRZ196518 VID196518 UYH196518 UOL196518 UEP196518 TUT196518 TKX196518 TBB196518 SRF196518 SHJ196518 RXN196518 RNR196518 RDV196518 QTZ196518 QKD196518 QAH196518 PQL196518 PGP196518 OWT196518 OMX196518 ODB196518 NTF196518 NJJ196518 MZN196518 MPR196518 MFV196518 LVZ196518 LMD196518 LCH196518 KSL196518 KIP196518 JYT196518 JOX196518 JFB196518 IVF196518 ILJ196518 IBN196518 HRR196518 HHV196518 GXZ196518 GOD196518 GEH196518 FUL196518 FKP196518 FAT196518 EQX196518 EHB196518 DXF196518 DNJ196518 DDN196518 CTR196518 CJV196518 BZZ196518 BQD196518 BGH196518 AWL196518 AMP196518 ACT196518 SX196518 JB196518 E196518 WVN130982 WLR130982 WBV130982 VRZ130982 VID130982 UYH130982 UOL130982 UEP130982 TUT130982 TKX130982 TBB130982 SRF130982 SHJ130982 RXN130982 RNR130982 RDV130982 QTZ130982 QKD130982 QAH130982 PQL130982 PGP130982 OWT130982 OMX130982 ODB130982 NTF130982 NJJ130982 MZN130982 MPR130982 MFV130982 LVZ130982 LMD130982 LCH130982 KSL130982 KIP130982 JYT130982 JOX130982 JFB130982 IVF130982 ILJ130982 IBN130982 HRR130982 HHV130982 GXZ130982 GOD130982 GEH130982 FUL130982 FKP130982 FAT130982 EQX130982 EHB130982 DXF130982 DNJ130982 DDN130982 CTR130982 CJV130982 BZZ130982 BQD130982 BGH130982 AWL130982 AMP130982 ACT130982 SX130982 JB130982 E130982 WVN65446 WLR65446 WBV65446 VRZ65446 VID65446 UYH65446 UOL65446 UEP65446 TUT65446 TKX65446 TBB65446 SRF65446 SHJ65446 RXN65446 RNR65446 RDV65446 QTZ65446 QKD65446 QAH65446 PQL65446 PGP65446 OWT65446 OMX65446 ODB65446 NTF65446 NJJ65446 MZN65446 MPR65446 MFV65446 LVZ65446 LMD65446 LCH65446 KSL65446 KIP65446 JYT65446 JOX65446 JFB65446 IVF65446 ILJ65446 IBN65446 HRR65446 HHV65446 GXZ65446 GOD65446 GEH65446 FUL65446 FKP65446 FAT65446 EQX65446 EHB65446 DXF65446 DNJ65446 DDN65446 CTR65446 CJV65446 BZZ65446 BQD65446 BGH65446 AWL65446 AMP65446 ACT65446 SX65446 JB65446 E65446 WVN982952 WLR982952 WBV982952 VRZ982952 VID982952 UYH982952 UOL982952 UEP982952 TUT982952 TKX982952 TBB982952 SRF982952 SHJ982952 RXN982952 RNR982952 RDV982952 QTZ982952 QKD982952 QAH982952 PQL982952 PGP982952 OWT982952 OMX982952 ODB982952 NTF982952 NJJ982952 MZN982952 MPR982952 MFV982952 LVZ982952 LMD982952 LCH982952 KSL982952 KIP982952 JYT982952 JOX982952 JFB982952 IVF982952 ILJ982952 IBN982952 HRR982952 HHV982952 GXZ982952 GOD982952 GEH982952 FUL982952 FKP982952 FAT982952 EQX982952 EHB982952 DXF982952 DNJ982952 DDN982952 CTR982952 CJV982952 BZZ982952 BQD982952 BGH982952 AWL982952 AMP982952 ACT982952 SX982952 JB982952 E982952 WVN917416 WLR917416 WBV917416 VRZ917416 VID917416 UYH917416 UOL917416 UEP917416 TUT917416 TKX917416 TBB917416 SRF917416 SHJ917416 RXN917416 RNR917416 RDV917416 QTZ917416 QKD917416 QAH917416 PQL917416 PGP917416 OWT917416 OMX917416 ODB917416 NTF917416 NJJ917416 MZN917416 MPR917416 MFV917416 LVZ917416 LMD917416 LCH917416 KSL917416 KIP917416 JYT917416 JOX917416 JFB917416 IVF917416 ILJ917416 IBN917416 HRR917416 HHV917416 GXZ917416 GOD917416 GEH917416 FUL917416 FKP917416 FAT917416 EQX917416 EHB917416 DXF917416 DNJ917416 DDN917416 CTR917416 CJV917416 BZZ917416 BQD917416 BGH917416 AWL917416 AMP917416 ACT917416 SX917416 JB917416 E917416 WVN851880 WLR851880 WBV851880 VRZ851880 VID851880 UYH851880 UOL851880 UEP851880 TUT851880 TKX851880 TBB851880 SRF851880 SHJ851880 RXN851880 RNR851880 RDV851880 QTZ851880 QKD851880 QAH851880 PQL851880 PGP851880 OWT851880 OMX851880 ODB851880 NTF851880 NJJ851880 MZN851880 MPR851880 MFV851880 LVZ851880 LMD851880 LCH851880 KSL851880 KIP851880 JYT851880 JOX851880 JFB851880 IVF851880 ILJ851880 IBN851880 HRR851880 HHV851880 GXZ851880 GOD851880 GEH851880 FUL851880 FKP851880 FAT851880 EQX851880 EHB851880 DXF851880 DNJ851880 DDN851880 CTR851880 CJV851880 BZZ851880 BQD851880 BGH851880 AWL851880 AMP851880 ACT851880 SX851880 JB851880 E851880 WVN786344 WLR786344 WBV786344 VRZ786344 VID786344 UYH786344 UOL786344 UEP786344 TUT786344 TKX786344 TBB786344 SRF786344 SHJ786344 RXN786344 RNR786344 RDV786344 QTZ786344 QKD786344 QAH786344 PQL786344 PGP786344 OWT786344 OMX786344 ODB786344 NTF786344 NJJ786344 MZN786344 MPR786344 MFV786344 LVZ786344 LMD786344 LCH786344 KSL786344 KIP786344 JYT786344 JOX786344 JFB786344 IVF786344 ILJ786344 IBN786344 HRR786344 HHV786344 GXZ786344 GOD786344 GEH786344 FUL786344 FKP786344 FAT786344 EQX786344 EHB786344 DXF786344 DNJ786344 DDN786344 CTR786344 CJV786344 BZZ786344 BQD786344 BGH786344 AWL786344 AMP786344 ACT786344 SX786344 JB786344 E786344 WVN720808 WLR720808 WBV720808 VRZ720808 VID720808 UYH720808 UOL720808 UEP720808 TUT720808 TKX720808 TBB720808 SRF720808 SHJ720808 RXN720808 RNR720808 RDV720808 QTZ720808 QKD720808 QAH720808 PQL720808 PGP720808 OWT720808 OMX720808 ODB720808 NTF720808 NJJ720808 MZN720808 MPR720808 MFV720808 LVZ720808 LMD720808 LCH720808 KSL720808 KIP720808 JYT720808 JOX720808 JFB720808 IVF720808 ILJ720808 IBN720808 HRR720808 HHV720808 GXZ720808 GOD720808 GEH720808 FUL720808 FKP720808 FAT720808 EQX720808 EHB720808 DXF720808 DNJ720808 DDN720808 CTR720808 CJV720808 BZZ720808 BQD720808 BGH720808 AWL720808 AMP720808 ACT720808 SX720808 JB720808 E720808 WVN655272 WLR655272 WBV655272 VRZ655272 VID655272 UYH655272 UOL655272 UEP655272 TUT655272 TKX655272 TBB655272 SRF655272 SHJ655272 RXN655272 RNR655272 RDV655272 QTZ655272 QKD655272 QAH655272 PQL655272 PGP655272 OWT655272 OMX655272 ODB655272 NTF655272 NJJ655272 MZN655272 MPR655272 MFV655272 LVZ655272 LMD655272 LCH655272 KSL655272 KIP655272 JYT655272 JOX655272 JFB655272 IVF655272 ILJ655272 IBN655272 HRR655272 HHV655272 GXZ655272 GOD655272 GEH655272 FUL655272 FKP655272 FAT655272 EQX655272 EHB655272 DXF655272 DNJ655272 DDN655272 CTR655272 CJV655272 BZZ655272 BQD655272 BGH655272 AWL655272 AMP655272 ACT655272 SX655272 JB655272 E655272 WVN589736 WLR589736 WBV589736 VRZ589736 VID589736 UYH589736 UOL589736 UEP589736 TUT589736 TKX589736 TBB589736 SRF589736 SHJ589736 RXN589736 RNR589736 RDV589736 QTZ589736 QKD589736 QAH589736 PQL589736 PGP589736 OWT589736 OMX589736 ODB589736 NTF589736 NJJ589736 MZN589736 MPR589736 MFV589736 LVZ589736 LMD589736 LCH589736 KSL589736 KIP589736 JYT589736 JOX589736 JFB589736 IVF589736 ILJ589736 IBN589736 HRR589736 HHV589736 GXZ589736 GOD589736 GEH589736 FUL589736 FKP589736 FAT589736 EQX589736 EHB589736 DXF589736 DNJ589736 DDN589736 CTR589736 CJV589736 BZZ589736 BQD589736 BGH589736 AWL589736 AMP589736 ACT589736 SX589736 JB589736 E589736 WVN524200 WLR524200 WBV524200 VRZ524200 VID524200 UYH524200 UOL524200 UEP524200 TUT524200 TKX524200 TBB524200 SRF524200 SHJ524200 RXN524200 RNR524200 RDV524200 QTZ524200 QKD524200 QAH524200 PQL524200 PGP524200 OWT524200 OMX524200 ODB524200 NTF524200 NJJ524200 MZN524200 MPR524200 MFV524200 LVZ524200 LMD524200 LCH524200 KSL524200 KIP524200 JYT524200 JOX524200 JFB524200 IVF524200 ILJ524200 IBN524200 HRR524200 HHV524200 GXZ524200 GOD524200 GEH524200 FUL524200 FKP524200 FAT524200 EQX524200 EHB524200 DXF524200 DNJ524200 DDN524200 CTR524200 CJV524200 BZZ524200 BQD524200 BGH524200 AWL524200 AMP524200 ACT524200 SX524200 JB524200 E524200 WVN458664 WLR458664 WBV458664 VRZ458664 VID458664 UYH458664 UOL458664 UEP458664 TUT458664 TKX458664 TBB458664 SRF458664 SHJ458664 RXN458664 RNR458664 RDV458664 QTZ458664 QKD458664 QAH458664 PQL458664 PGP458664 OWT458664 OMX458664 ODB458664 NTF458664 NJJ458664 MZN458664 MPR458664 MFV458664 LVZ458664 LMD458664 LCH458664 KSL458664 KIP458664 JYT458664 JOX458664 JFB458664 IVF458664 ILJ458664 IBN458664 HRR458664 HHV458664 GXZ458664 GOD458664 GEH458664 FUL458664 FKP458664 FAT458664 EQX458664 EHB458664 DXF458664 DNJ458664 DDN458664 CTR458664 CJV458664 BZZ458664 BQD458664 BGH458664 AWL458664 AMP458664 ACT458664 SX458664 JB458664 E458664 WVN393128 WLR393128 WBV393128 VRZ393128 VID393128 UYH393128 UOL393128 UEP393128 TUT393128 TKX393128 TBB393128 SRF393128 SHJ393128 RXN393128 RNR393128 RDV393128 QTZ393128 QKD393128 QAH393128 PQL393128 PGP393128 OWT393128 OMX393128 ODB393128 NTF393128 NJJ393128 MZN393128 MPR393128 MFV393128 LVZ393128 LMD393128 LCH393128 KSL393128 KIP393128 JYT393128 JOX393128 JFB393128 IVF393128 ILJ393128 IBN393128 HRR393128 HHV393128 GXZ393128 GOD393128 GEH393128 FUL393128 FKP393128 FAT393128 EQX393128 EHB393128 DXF393128 DNJ393128 DDN393128 CTR393128 CJV393128 BZZ393128 BQD393128 BGH393128 AWL393128 AMP393128 ACT393128 SX393128 JB393128 E393128 WVN327592 WLR327592 WBV327592 VRZ327592 VID327592 UYH327592 UOL327592 UEP327592 TUT327592 TKX327592 TBB327592 SRF327592 SHJ327592 RXN327592 RNR327592 RDV327592 QTZ327592 QKD327592 QAH327592 PQL327592 PGP327592 OWT327592 OMX327592 ODB327592 NTF327592 NJJ327592 MZN327592 MPR327592 MFV327592 LVZ327592 LMD327592 LCH327592 KSL327592 KIP327592 JYT327592 JOX327592 JFB327592 IVF327592 ILJ327592 IBN327592 HRR327592 HHV327592 GXZ327592 GOD327592 GEH327592 FUL327592 FKP327592 FAT327592 EQX327592 EHB327592 DXF327592 DNJ327592 DDN327592 CTR327592 CJV327592 BZZ327592 BQD327592 BGH327592 AWL327592 AMP327592 ACT327592 SX327592 JB327592 E327592 WVN262056 WLR262056 WBV262056 VRZ262056 VID262056 UYH262056 UOL262056 UEP262056 TUT262056 TKX262056 TBB262056 SRF262056 SHJ262056 RXN262056 RNR262056 RDV262056 QTZ262056 QKD262056 QAH262056 PQL262056 PGP262056 OWT262056 OMX262056 ODB262056 NTF262056 NJJ262056 MZN262056 MPR262056 MFV262056 LVZ262056 LMD262056 LCH262056 KSL262056 KIP262056 JYT262056 JOX262056 JFB262056 IVF262056 ILJ262056 IBN262056 HRR262056 HHV262056 GXZ262056 GOD262056 GEH262056 FUL262056 FKP262056 FAT262056 EQX262056 EHB262056 DXF262056 DNJ262056 DDN262056 CTR262056 CJV262056 BZZ262056 BQD262056 BGH262056 AWL262056 AMP262056 ACT262056 SX262056 JB262056 E262056 WVN196520 WLR196520 WBV196520 VRZ196520 VID196520 UYH196520 UOL196520 UEP196520 TUT196520 TKX196520 TBB196520 SRF196520 SHJ196520 RXN196520 RNR196520 RDV196520 QTZ196520 QKD196520 QAH196520 PQL196520 PGP196520 OWT196520 OMX196520 ODB196520 NTF196520 NJJ196520 MZN196520 MPR196520 MFV196520 LVZ196520 LMD196520 LCH196520 KSL196520 KIP196520 JYT196520 JOX196520 JFB196520 IVF196520 ILJ196520 IBN196520 HRR196520 HHV196520 GXZ196520 GOD196520 GEH196520 FUL196520 FKP196520 FAT196520 EQX196520 EHB196520 DXF196520 DNJ196520 DDN196520 CTR196520 CJV196520 BZZ196520 BQD196520 BGH196520 AWL196520 AMP196520 ACT196520 SX196520 JB196520 E196520 WVN130984 WLR130984 WBV130984 VRZ130984 VID130984 UYH130984 UOL130984 UEP130984 TUT130984 TKX130984 TBB130984 SRF130984 SHJ130984 RXN130984 RNR130984 RDV130984 QTZ130984 QKD130984 QAH130984 PQL130984 PGP130984 OWT130984 OMX130984 ODB130984 NTF130984 NJJ130984 MZN130984 MPR130984 MFV130984 LVZ130984 LMD130984 LCH130984 KSL130984 KIP130984 JYT130984 JOX130984 JFB130984 IVF130984 ILJ130984 IBN130984 HRR130984 HHV130984 GXZ130984 GOD130984 GEH130984 FUL130984 FKP130984 FAT130984 EQX130984 EHB130984 DXF130984 DNJ130984 DDN130984 CTR130984 CJV130984 BZZ130984 BQD130984 BGH130984 AWL130984 AMP130984 ACT130984 SX130984 JB130984 E130984 WVN65448 WLR65448 WBV65448 VRZ65448 VID65448 UYH65448 UOL65448 UEP65448 TUT65448 TKX65448 TBB65448 SRF65448 SHJ65448 RXN65448 RNR65448 RDV65448 QTZ65448 QKD65448 QAH65448 PQL65448 PGP65448 OWT65448 OMX65448 ODB65448 NTF65448 NJJ65448 MZN65448 MPR65448 MFV65448 LVZ65448 LMD65448 LCH65448 KSL65448 KIP65448 JYT65448 JOX65448 JFB65448 IVF65448 ILJ65448 IBN65448 HRR65448 HHV65448 GXZ65448 GOD65448 GEH65448 FUL65448 FKP65448 FAT65448 EQX65448 EHB65448 DXF65448 DNJ65448 DDN65448 CTR65448 CJV65448 BZZ65448 BQD65448 BGH65448 AWL65448 AMP65448 ACT65448 SX65448 JB65448 E65448 WVN982962 WLR982962 WBV982962 VRZ982962 VID982962 UYH982962 UOL982962 UEP982962 TUT982962 TKX982962 TBB982962 SRF982962 SHJ982962 RXN982962 RNR982962 RDV982962 QTZ982962 QKD982962 QAH982962 PQL982962 PGP982962 OWT982962 OMX982962 ODB982962 NTF982962 NJJ982962 MZN982962 MPR982962 MFV982962 LVZ982962 LMD982962 LCH982962 KSL982962 KIP982962 JYT982962 JOX982962 JFB982962 IVF982962 ILJ982962 IBN982962 HRR982962 HHV982962 GXZ982962 GOD982962 GEH982962 FUL982962 FKP982962 FAT982962 EQX982962 EHB982962 DXF982962 DNJ982962 DDN982962 CTR982962 CJV982962 BZZ982962 BQD982962 BGH982962 AWL982962 AMP982962 ACT982962 SX982962 JB982962 E982962 WVN917426 WLR917426 WBV917426 VRZ917426 VID917426 UYH917426 UOL917426 UEP917426 TUT917426 TKX917426 TBB917426 SRF917426 SHJ917426 RXN917426 RNR917426 RDV917426 QTZ917426 QKD917426 QAH917426 PQL917426 PGP917426 OWT917426 OMX917426 ODB917426 NTF917426 NJJ917426 MZN917426 MPR917426 MFV917426 LVZ917426 LMD917426 LCH917426 KSL917426 KIP917426 JYT917426 JOX917426 JFB917426 IVF917426 ILJ917426 IBN917426 HRR917426 HHV917426 GXZ917426 GOD917426 GEH917426 FUL917426 FKP917426 FAT917426 EQX917426 EHB917426 DXF917426 DNJ917426 DDN917426 CTR917426 CJV917426 BZZ917426 BQD917426 BGH917426 AWL917426 AMP917426 ACT917426 SX917426 JB917426 E917426 WVN851890 WLR851890 WBV851890 VRZ851890 VID851890 UYH851890 UOL851890 UEP851890 TUT851890 TKX851890 TBB851890 SRF851890 SHJ851890 RXN851890 RNR851890 RDV851890 QTZ851890 QKD851890 QAH851890 PQL851890 PGP851890 OWT851890 OMX851890 ODB851890 NTF851890 NJJ851890 MZN851890 MPR851890 MFV851890 LVZ851890 LMD851890 LCH851890 KSL851890 KIP851890 JYT851890 JOX851890 JFB851890 IVF851890 ILJ851890 IBN851890 HRR851890 HHV851890 GXZ851890 GOD851890 GEH851890 FUL851890 FKP851890 FAT851890 EQX851890 EHB851890 DXF851890 DNJ851890 DDN851890 CTR851890 CJV851890 BZZ851890 BQD851890 BGH851890 AWL851890 AMP851890 ACT851890 SX851890 JB851890 E851890 WVN786354 WLR786354 WBV786354 VRZ786354 VID786354 UYH786354 UOL786354 UEP786354 TUT786354 TKX786354 TBB786354 SRF786354 SHJ786354 RXN786354 RNR786354 RDV786354 QTZ786354 QKD786354 QAH786354 PQL786354 PGP786354 OWT786354 OMX786354 ODB786354 NTF786354 NJJ786354 MZN786354 MPR786354 MFV786354 LVZ786354 LMD786354 LCH786354 KSL786354 KIP786354 JYT786354 JOX786354 JFB786354 IVF786354 ILJ786354 IBN786354 HRR786354 HHV786354 GXZ786354 GOD786354 GEH786354 FUL786354 FKP786354 FAT786354 EQX786354 EHB786354 DXF786354 DNJ786354 DDN786354 CTR786354 CJV786354 BZZ786354 BQD786354 BGH786354 AWL786354 AMP786354 ACT786354 SX786354 JB786354 E786354 WVN720818 WLR720818 WBV720818 VRZ720818 VID720818 UYH720818 UOL720818 UEP720818 TUT720818 TKX720818 TBB720818 SRF720818 SHJ720818 RXN720818 RNR720818 RDV720818 QTZ720818 QKD720818 QAH720818 PQL720818 PGP720818 OWT720818 OMX720818 ODB720818 NTF720818 NJJ720818 MZN720818 MPR720818 MFV720818 LVZ720818 LMD720818 LCH720818 KSL720818 KIP720818 JYT720818 JOX720818 JFB720818 IVF720818 ILJ720818 IBN720818 HRR720818 HHV720818 GXZ720818 GOD720818 GEH720818 FUL720818 FKP720818 FAT720818 EQX720818 EHB720818 DXF720818 DNJ720818 DDN720818 CTR720818 CJV720818 BZZ720818 BQD720818 BGH720818 AWL720818 AMP720818 ACT720818 SX720818 JB720818 E720818 WVN655282 WLR655282 WBV655282 VRZ655282 VID655282 UYH655282 UOL655282 UEP655282 TUT655282 TKX655282 TBB655282 SRF655282 SHJ655282 RXN655282 RNR655282 RDV655282 QTZ655282 QKD655282 QAH655282 PQL655282 PGP655282 OWT655282 OMX655282 ODB655282 NTF655282 NJJ655282 MZN655282 MPR655282 MFV655282 LVZ655282 LMD655282 LCH655282 KSL655282 KIP655282 JYT655282 JOX655282 JFB655282 IVF655282 ILJ655282 IBN655282 HRR655282 HHV655282 GXZ655282 GOD655282 GEH655282 FUL655282 FKP655282 FAT655282 EQX655282 EHB655282 DXF655282 DNJ655282 DDN655282 CTR655282 CJV655282 BZZ655282 BQD655282 BGH655282 AWL655282 AMP655282 ACT655282 SX655282 JB655282 E655282 WVN589746 WLR589746 WBV589746 VRZ589746 VID589746 UYH589746 UOL589746 UEP589746 TUT589746 TKX589746 TBB589746 SRF589746 SHJ589746 RXN589746 RNR589746 RDV589746 QTZ589746 QKD589746 QAH589746 PQL589746 PGP589746 OWT589746 OMX589746 ODB589746 NTF589746 NJJ589746 MZN589746 MPR589746 MFV589746 LVZ589746 LMD589746 LCH589746 KSL589746 KIP589746 JYT589746 JOX589746 JFB589746 IVF589746 ILJ589746 IBN589746 HRR589746 HHV589746 GXZ589746 GOD589746 GEH589746 FUL589746 FKP589746 FAT589746 EQX589746 EHB589746 DXF589746 DNJ589746 DDN589746 CTR589746 CJV589746 BZZ589746 BQD589746 BGH589746 AWL589746 AMP589746 ACT589746 SX589746 JB589746 E589746 WVN524210 WLR524210 WBV524210 VRZ524210 VID524210 UYH524210 UOL524210 UEP524210 TUT524210 TKX524210 TBB524210 SRF524210 SHJ524210 RXN524210 RNR524210 RDV524210 QTZ524210 QKD524210 QAH524210 PQL524210 PGP524210 OWT524210 OMX524210 ODB524210 NTF524210 NJJ524210 MZN524210 MPR524210 MFV524210 LVZ524210 LMD524210 LCH524210 KSL524210 KIP524210 JYT524210 JOX524210 JFB524210 IVF524210 ILJ524210 IBN524210 HRR524210 HHV524210 GXZ524210 GOD524210 GEH524210 FUL524210 FKP524210 FAT524210 EQX524210 EHB524210 DXF524210 DNJ524210 DDN524210 CTR524210 CJV524210 BZZ524210 BQD524210 BGH524210 AWL524210 AMP524210 ACT524210 SX524210 JB524210 E524210 WVN458674 WLR458674 WBV458674 VRZ458674 VID458674 UYH458674 UOL458674 UEP458674 TUT458674 TKX458674 TBB458674 SRF458674 SHJ458674 RXN458674 RNR458674 RDV458674 QTZ458674 QKD458674 QAH458674 PQL458674 PGP458674 OWT458674 OMX458674 ODB458674 NTF458674 NJJ458674 MZN458674 MPR458674 MFV458674 LVZ458674 LMD458674 LCH458674 KSL458674 KIP458674 JYT458674 JOX458674 JFB458674 IVF458674 ILJ458674 IBN458674 HRR458674 HHV458674 GXZ458674 GOD458674 GEH458674 FUL458674 FKP458674 FAT458674 EQX458674 EHB458674 DXF458674 DNJ458674 DDN458674 CTR458674 CJV458674 BZZ458674 BQD458674 BGH458674 AWL458674 AMP458674 ACT458674 SX458674 JB458674 E458674 WVN393138 WLR393138 WBV393138 VRZ393138 VID393138 UYH393138 UOL393138 UEP393138 TUT393138 TKX393138 TBB393138 SRF393138 SHJ393138 RXN393138 RNR393138 RDV393138 QTZ393138 QKD393138 QAH393138 PQL393138 PGP393138 OWT393138 OMX393138 ODB393138 NTF393138 NJJ393138 MZN393138 MPR393138 MFV393138 LVZ393138 LMD393138 LCH393138 KSL393138 KIP393138 JYT393138 JOX393138 JFB393138 IVF393138 ILJ393138 IBN393138 HRR393138 HHV393138 GXZ393138 GOD393138 GEH393138 FUL393138 FKP393138 FAT393138 EQX393138 EHB393138 DXF393138 DNJ393138 DDN393138 CTR393138 CJV393138 BZZ393138 BQD393138 BGH393138 AWL393138 AMP393138 ACT393138 SX393138 JB393138 E393138 WVN327602 WLR327602 WBV327602 VRZ327602 VID327602 UYH327602 UOL327602 UEP327602 TUT327602 TKX327602 TBB327602 SRF327602 SHJ327602 RXN327602 RNR327602 RDV327602 QTZ327602 QKD327602 QAH327602 PQL327602 PGP327602 OWT327602 OMX327602 ODB327602 NTF327602 NJJ327602 MZN327602 MPR327602 MFV327602 LVZ327602 LMD327602 LCH327602 KSL327602 KIP327602 JYT327602 JOX327602 JFB327602 IVF327602 ILJ327602 IBN327602 HRR327602 HHV327602 GXZ327602 GOD327602 GEH327602 FUL327602 FKP327602 FAT327602 EQX327602 EHB327602 DXF327602 DNJ327602 DDN327602 CTR327602 CJV327602 BZZ327602 BQD327602 BGH327602 AWL327602 AMP327602 ACT327602 SX327602 JB327602 E327602 WVN262066 WLR262066 WBV262066 VRZ262066 VID262066 UYH262066 UOL262066 UEP262066 TUT262066 TKX262066 TBB262066 SRF262066 SHJ262066 RXN262066 RNR262066 RDV262066 QTZ262066 QKD262066 QAH262066 PQL262066 PGP262066 OWT262066 OMX262066 ODB262066 NTF262066 NJJ262066 MZN262066 MPR262066 MFV262066 LVZ262066 LMD262066 LCH262066 KSL262066 KIP262066 JYT262066 JOX262066 JFB262066 IVF262066 ILJ262066 IBN262066 HRR262066 HHV262066 GXZ262066 GOD262066 GEH262066 FUL262066 FKP262066 FAT262066 EQX262066 EHB262066 DXF262066 DNJ262066 DDN262066 CTR262066 CJV262066 BZZ262066 BQD262066 BGH262066 AWL262066 AMP262066 ACT262066 SX262066 JB262066 E262066 WVN196530 WLR196530 WBV196530 VRZ196530 VID196530 UYH196530 UOL196530 UEP196530 TUT196530 TKX196530 TBB196530 SRF196530 SHJ196530 RXN196530 RNR196530 RDV196530 QTZ196530 QKD196530 QAH196530 PQL196530 PGP196530 OWT196530 OMX196530 ODB196530 NTF196530 NJJ196530 MZN196530 MPR196530 MFV196530 LVZ196530 LMD196530 LCH196530 KSL196530 KIP196530 JYT196530 JOX196530 JFB196530 IVF196530 ILJ196530 IBN196530 HRR196530 HHV196530 GXZ196530 GOD196530 GEH196530 FUL196530 FKP196530 FAT196530 EQX196530 EHB196530 DXF196530 DNJ196530 DDN196530 CTR196530 CJV196530 BZZ196530 BQD196530 BGH196530 AWL196530 AMP196530 ACT196530 SX196530 JB196530 E196530 WVN130994 WLR130994 WBV130994 VRZ130994 VID130994 UYH130994 UOL130994 UEP130994 TUT130994 TKX130994 TBB130994 SRF130994 SHJ130994 RXN130994 RNR130994 RDV130994 QTZ130994 QKD130994 QAH130994 PQL130994 PGP130994 OWT130994 OMX130994 ODB130994 NTF130994 NJJ130994 MZN130994 MPR130994 MFV130994 LVZ130994 LMD130994 LCH130994 KSL130994 KIP130994 JYT130994 JOX130994 JFB130994 IVF130994 ILJ130994 IBN130994 HRR130994 HHV130994 GXZ130994 GOD130994 GEH130994 FUL130994 FKP130994 FAT130994 EQX130994 EHB130994 DXF130994 DNJ130994 DDN130994 CTR130994 CJV130994 BZZ130994 BQD130994 BGH130994 AWL130994 AMP130994 ACT130994 SX130994 JB130994 E130994 WVN65458 WLR65458 WBV65458 VRZ65458 VID65458 UYH65458 UOL65458 UEP65458 TUT65458 TKX65458 TBB65458 SRF65458 SHJ65458 RXN65458 RNR65458 RDV65458 QTZ65458 QKD65458 QAH65458 PQL65458 PGP65458 OWT65458 OMX65458 ODB65458 NTF65458 NJJ65458 MZN65458 MPR65458 MFV65458 LVZ65458 LMD65458 LCH65458 KSL65458 KIP65458 JYT65458 JOX65458 JFB65458 IVF65458 ILJ65458 IBN65458 HRR65458 HHV65458 GXZ65458 GOD65458 GEH65458 FUL65458 FKP65458 FAT65458 EQX65458 EHB65458 DXF65458 DNJ65458 DDN65458 CTR65458 CJV65458 BZZ65458 BQD65458 BGH65458 AWL65458 AMP65458 ACT65458 SX65458 JB65458 E65458 WVN982964 WLR982964 WBV982964 VRZ982964 VID982964 UYH982964 UOL982964 UEP982964 TUT982964 TKX982964 TBB982964 SRF982964 SHJ982964 RXN982964 RNR982964 RDV982964 QTZ982964 QKD982964 QAH982964 PQL982964 PGP982964 OWT982964 OMX982964 ODB982964 NTF982964 NJJ982964 MZN982964 MPR982964 MFV982964 LVZ982964 LMD982964 LCH982964 KSL982964 KIP982964 JYT982964 JOX982964 JFB982964 IVF982964 ILJ982964 IBN982964 HRR982964 HHV982964 GXZ982964 GOD982964 GEH982964 FUL982964 FKP982964 FAT982964 EQX982964 EHB982964 DXF982964 DNJ982964 DDN982964 CTR982964 CJV982964 BZZ982964 BQD982964 BGH982964 AWL982964 AMP982964 ACT982964 SX982964 JB982964 E982964 WVN917428 WLR917428 WBV917428 VRZ917428 VID917428 UYH917428 UOL917428 UEP917428 TUT917428 TKX917428 TBB917428 SRF917428 SHJ917428 RXN917428 RNR917428 RDV917428 QTZ917428 QKD917428 QAH917428 PQL917428 PGP917428 OWT917428 OMX917428 ODB917428 NTF917428 NJJ917428 MZN917428 MPR917428 MFV917428 LVZ917428 LMD917428 LCH917428 KSL917428 KIP917428 JYT917428 JOX917428 JFB917428 IVF917428 ILJ917428 IBN917428 HRR917428 HHV917428 GXZ917428 GOD917428 GEH917428 FUL917428 FKP917428 FAT917428 EQX917428 EHB917428 DXF917428 DNJ917428 DDN917428 CTR917428 CJV917428 BZZ917428 BQD917428 BGH917428 AWL917428 AMP917428 ACT917428 SX917428 JB917428 E917428 WVN851892 WLR851892 WBV851892 VRZ851892 VID851892 UYH851892 UOL851892 UEP851892 TUT851892 TKX851892 TBB851892 SRF851892 SHJ851892 RXN851892 RNR851892 RDV851892 QTZ851892 QKD851892 QAH851892 PQL851892 PGP851892 OWT851892 OMX851892 ODB851892 NTF851892 NJJ851892 MZN851892 MPR851892 MFV851892 LVZ851892 LMD851892 LCH851892 KSL851892 KIP851892 JYT851892 JOX851892 JFB851892 IVF851892 ILJ851892 IBN851892 HRR851892 HHV851892 GXZ851892 GOD851892 GEH851892 FUL851892 FKP851892 FAT851892 EQX851892 EHB851892 DXF851892 DNJ851892 DDN851892 CTR851892 CJV851892 BZZ851892 BQD851892 BGH851892 AWL851892 AMP851892 ACT851892 SX851892 JB851892 E851892 WVN786356 WLR786356 WBV786356 VRZ786356 VID786356 UYH786356 UOL786356 UEP786356 TUT786356 TKX786356 TBB786356 SRF786356 SHJ786356 RXN786356 RNR786356 RDV786356 QTZ786356 QKD786356 QAH786356 PQL786356 PGP786356 OWT786356 OMX786356 ODB786356 NTF786356 NJJ786356 MZN786356 MPR786356 MFV786356 LVZ786356 LMD786356 LCH786356 KSL786356 KIP786356 JYT786356 JOX786356 JFB786356 IVF786356 ILJ786356 IBN786356 HRR786356 HHV786356 GXZ786356 GOD786356 GEH786356 FUL786356 FKP786356 FAT786356 EQX786356 EHB786356 DXF786356 DNJ786356 DDN786356 CTR786356 CJV786356 BZZ786356 BQD786356 BGH786356 AWL786356 AMP786356 ACT786356 SX786356 JB786356 E786356 WVN720820 WLR720820 WBV720820 VRZ720820 VID720820 UYH720820 UOL720820 UEP720820 TUT720820 TKX720820 TBB720820 SRF720820 SHJ720820 RXN720820 RNR720820 RDV720820 QTZ720820 QKD720820 QAH720820 PQL720820 PGP720820 OWT720820 OMX720820 ODB720820 NTF720820 NJJ720820 MZN720820 MPR720820 MFV720820 LVZ720820 LMD720820 LCH720820 KSL720820 KIP720820 JYT720820 JOX720820 JFB720820 IVF720820 ILJ720820 IBN720820 HRR720820 HHV720820 GXZ720820 GOD720820 GEH720820 FUL720820 FKP720820 FAT720820 EQX720820 EHB720820 DXF720820 DNJ720820 DDN720820 CTR720820 CJV720820 BZZ720820 BQD720820 BGH720820 AWL720820 AMP720820 ACT720820 SX720820 JB720820 E720820 WVN655284 WLR655284 WBV655284 VRZ655284 VID655284 UYH655284 UOL655284 UEP655284 TUT655284 TKX655284 TBB655284 SRF655284 SHJ655284 RXN655284 RNR655284 RDV655284 QTZ655284 QKD655284 QAH655284 PQL655284 PGP655284 OWT655284 OMX655284 ODB655284 NTF655284 NJJ655284 MZN655284 MPR655284 MFV655284 LVZ655284 LMD655284 LCH655284 KSL655284 KIP655284 JYT655284 JOX655284 JFB655284 IVF655284 ILJ655284 IBN655284 HRR655284 HHV655284 GXZ655284 GOD655284 GEH655284 FUL655284 FKP655284 FAT655284 EQX655284 EHB655284 DXF655284 DNJ655284 DDN655284 CTR655284 CJV655284 BZZ655284 BQD655284 BGH655284 AWL655284 AMP655284 ACT655284 SX655284 JB655284 E655284 WVN589748 WLR589748 WBV589748 VRZ589748 VID589748 UYH589748 UOL589748 UEP589748 TUT589748 TKX589748 TBB589748 SRF589748 SHJ589748 RXN589748 RNR589748 RDV589748 QTZ589748 QKD589748 QAH589748 PQL589748 PGP589748 OWT589748 OMX589748 ODB589748 NTF589748 NJJ589748 MZN589748 MPR589748 MFV589748 LVZ589748 LMD589748 LCH589748 KSL589748 KIP589748 JYT589748 JOX589748 JFB589748 IVF589748 ILJ589748 IBN589748 HRR589748 HHV589748 GXZ589748 GOD589748 GEH589748 FUL589748 FKP589748 FAT589748 EQX589748 EHB589748 DXF589748 DNJ589748 DDN589748 CTR589748 CJV589748 BZZ589748 BQD589748 BGH589748 AWL589748 AMP589748 ACT589748 SX589748 JB589748 E589748 WVN524212 WLR524212 WBV524212 VRZ524212 VID524212 UYH524212 UOL524212 UEP524212 TUT524212 TKX524212 TBB524212 SRF524212 SHJ524212 RXN524212 RNR524212 RDV524212 QTZ524212 QKD524212 QAH524212 PQL524212 PGP524212 OWT524212 OMX524212 ODB524212 NTF524212 NJJ524212 MZN524212 MPR524212 MFV524212 LVZ524212 LMD524212 LCH524212 KSL524212 KIP524212 JYT524212 JOX524212 JFB524212 IVF524212 ILJ524212 IBN524212 HRR524212 HHV524212 GXZ524212 GOD524212 GEH524212 FUL524212 FKP524212 FAT524212 EQX524212 EHB524212 DXF524212 DNJ524212 DDN524212 CTR524212 CJV524212 BZZ524212 BQD524212 BGH524212 AWL524212 AMP524212 ACT524212 SX524212 JB524212 E524212 WVN458676 WLR458676 WBV458676 VRZ458676 VID458676 UYH458676 UOL458676 UEP458676 TUT458676 TKX458676 TBB458676 SRF458676 SHJ458676 RXN458676 RNR458676 RDV458676 QTZ458676 QKD458676 QAH458676 PQL458676 PGP458676 OWT458676 OMX458676 ODB458676 NTF458676 NJJ458676 MZN458676 MPR458676 MFV458676 LVZ458676 LMD458676 LCH458676 KSL458676 KIP458676 JYT458676 JOX458676 JFB458676 IVF458676 ILJ458676 IBN458676 HRR458676 HHV458676 GXZ458676 GOD458676 GEH458676 FUL458676 FKP458676 FAT458676 EQX458676 EHB458676 DXF458676 DNJ458676 DDN458676 CTR458676 CJV458676 BZZ458676 BQD458676 BGH458676 AWL458676 AMP458676 ACT458676 SX458676 JB458676 E458676 WVN393140 WLR393140 WBV393140 VRZ393140 VID393140 UYH393140 UOL393140 UEP393140 TUT393140 TKX393140 TBB393140 SRF393140 SHJ393140 RXN393140 RNR393140 RDV393140 QTZ393140 QKD393140 QAH393140 PQL393140 PGP393140 OWT393140 OMX393140 ODB393140 NTF393140 NJJ393140 MZN393140 MPR393140 MFV393140 LVZ393140 LMD393140 LCH393140 KSL393140 KIP393140 JYT393140 JOX393140 JFB393140 IVF393140 ILJ393140 IBN393140 HRR393140 HHV393140 GXZ393140 GOD393140 GEH393140 FUL393140 FKP393140 FAT393140 EQX393140 EHB393140 DXF393140 DNJ393140 DDN393140 CTR393140 CJV393140 BZZ393140 BQD393140 BGH393140 AWL393140 AMP393140 ACT393140 SX393140 JB393140 E393140 WVN327604 WLR327604 WBV327604 VRZ327604 VID327604 UYH327604 UOL327604 UEP327604 TUT327604 TKX327604 TBB327604 SRF327604 SHJ327604 RXN327604 RNR327604 RDV327604 QTZ327604 QKD327604 QAH327604 PQL327604 PGP327604 OWT327604 OMX327604 ODB327604 NTF327604 NJJ327604 MZN327604 MPR327604 MFV327604 LVZ327604 LMD327604 LCH327604 KSL327604 KIP327604 JYT327604 JOX327604 JFB327604 IVF327604 ILJ327604 IBN327604 HRR327604 HHV327604 GXZ327604 GOD327604 GEH327604 FUL327604 FKP327604 FAT327604 EQX327604 EHB327604 DXF327604 DNJ327604 DDN327604 CTR327604 CJV327604 BZZ327604 BQD327604 BGH327604 AWL327604 AMP327604 ACT327604 SX327604 JB327604 E327604 WVN262068 WLR262068 WBV262068 VRZ262068 VID262068 UYH262068 UOL262068 UEP262068 TUT262068 TKX262068 TBB262068 SRF262068 SHJ262068 RXN262068 RNR262068 RDV262068 QTZ262068 QKD262068 QAH262068 PQL262068 PGP262068 OWT262068 OMX262068 ODB262068 NTF262068 NJJ262068 MZN262068 MPR262068 MFV262068 LVZ262068 LMD262068 LCH262068 KSL262068 KIP262068 JYT262068 JOX262068 JFB262068 IVF262068 ILJ262068 IBN262068 HRR262068 HHV262068 GXZ262068 GOD262068 GEH262068 FUL262068 FKP262068 FAT262068 EQX262068 EHB262068 DXF262068 DNJ262068 DDN262068 CTR262068 CJV262068 BZZ262068 BQD262068 BGH262068 AWL262068 AMP262068 ACT262068 SX262068 JB262068 E262068 WVN196532 WLR196532 WBV196532 VRZ196532 VID196532 UYH196532 UOL196532 UEP196532 TUT196532 TKX196532 TBB196532 SRF196532 SHJ196532 RXN196532 RNR196532 RDV196532 QTZ196532 QKD196532 QAH196532 PQL196532 PGP196532 OWT196532 OMX196532 ODB196532 NTF196532 NJJ196532 MZN196532 MPR196532 MFV196532 LVZ196532 LMD196532 LCH196532 KSL196532 KIP196532 JYT196532 JOX196532 JFB196532 IVF196532 ILJ196532 IBN196532 HRR196532 HHV196532 GXZ196532 GOD196532 GEH196532 FUL196532 FKP196532 FAT196532 EQX196532 EHB196532 DXF196532 DNJ196532 DDN196532 CTR196532 CJV196532 BZZ196532 BQD196532 BGH196532 AWL196532 AMP196532 ACT196532 SX196532 JB196532 E196532 WVN130996 WLR130996 WBV130996 VRZ130996 VID130996 UYH130996 UOL130996 UEP130996 TUT130996 TKX130996 TBB130996 SRF130996 SHJ130996 RXN130996 RNR130996 RDV130996 QTZ130996 QKD130996 QAH130996 PQL130996 PGP130996 OWT130996 OMX130996 ODB130996 NTF130996 NJJ130996 MZN130996 MPR130996 MFV130996 LVZ130996 LMD130996 LCH130996 KSL130996 KIP130996 JYT130996 JOX130996 JFB130996 IVF130996 ILJ130996 IBN130996 HRR130996 HHV130996 GXZ130996 GOD130996 GEH130996 FUL130996 FKP130996 FAT130996 EQX130996 EHB130996 DXF130996 DNJ130996 DDN130996 CTR130996 CJV130996 BZZ130996 BQD130996 BGH130996 AWL130996 AMP130996 ACT130996 SX130996 JB130996 E130996 WVN65460 WLR65460 WBV65460 VRZ65460 VID65460 UYH65460 UOL65460 UEP65460 TUT65460 TKX65460 TBB65460 SRF65460 SHJ65460 RXN65460 RNR65460 RDV65460 QTZ65460 QKD65460 QAH65460 PQL65460 PGP65460 OWT65460 OMX65460 ODB65460 NTF65460 NJJ65460 MZN65460 MPR65460 MFV65460 LVZ65460 LMD65460 LCH65460 KSL65460 KIP65460 JYT65460 JOX65460 JFB65460 IVF65460 ILJ65460 IBN65460 HRR65460 HHV65460 GXZ65460 GOD65460 GEH65460 FUL65460 FKP65460 FAT65460 EQX65460 EHB65460 DXF65460 DNJ65460 DDN65460 CTR65460 CJV65460 BZZ65460 BQD65460 BGH65460 AWL65460 AMP65460 ACT65460 SX65460 JB65460 E65460 WVN982966:WVN982967 WLR982966:WLR982967 WBV982966:WBV982967 VRZ982966:VRZ982967 VID982966:VID982967 UYH982966:UYH982967 UOL982966:UOL982967 UEP982966:UEP982967 TUT982966:TUT982967 TKX982966:TKX982967 TBB982966:TBB982967 SRF982966:SRF982967 SHJ982966:SHJ982967 RXN982966:RXN982967 RNR982966:RNR982967 RDV982966:RDV982967 QTZ982966:QTZ982967 QKD982966:QKD982967 QAH982966:QAH982967 PQL982966:PQL982967 PGP982966:PGP982967 OWT982966:OWT982967 OMX982966:OMX982967 ODB982966:ODB982967 NTF982966:NTF982967 NJJ982966:NJJ982967 MZN982966:MZN982967 MPR982966:MPR982967 MFV982966:MFV982967 LVZ982966:LVZ982967 LMD982966:LMD982967 LCH982966:LCH982967 KSL982966:KSL982967 KIP982966:KIP982967 JYT982966:JYT982967 JOX982966:JOX982967 JFB982966:JFB982967 IVF982966:IVF982967 ILJ982966:ILJ982967 IBN982966:IBN982967 HRR982966:HRR982967 HHV982966:HHV982967 GXZ982966:GXZ982967 GOD982966:GOD982967 GEH982966:GEH982967 FUL982966:FUL982967 FKP982966:FKP982967 FAT982966:FAT982967 EQX982966:EQX982967 EHB982966:EHB982967 DXF982966:DXF982967 DNJ982966:DNJ982967 DDN982966:DDN982967 CTR982966:CTR982967 CJV982966:CJV982967 BZZ982966:BZZ982967 BQD982966:BQD982967 BGH982966:BGH982967 AWL982966:AWL982967 AMP982966:AMP982967 ACT982966:ACT982967 SX982966:SX982967 JB982966:JB982967 E982966:E982967 WVN917430:WVN917431 WLR917430:WLR917431 WBV917430:WBV917431 VRZ917430:VRZ917431 VID917430:VID917431 UYH917430:UYH917431 UOL917430:UOL917431 UEP917430:UEP917431 TUT917430:TUT917431 TKX917430:TKX917431 TBB917430:TBB917431 SRF917430:SRF917431 SHJ917430:SHJ917431 RXN917430:RXN917431 RNR917430:RNR917431 RDV917430:RDV917431 QTZ917430:QTZ917431 QKD917430:QKD917431 QAH917430:QAH917431 PQL917430:PQL917431 PGP917430:PGP917431 OWT917430:OWT917431 OMX917430:OMX917431 ODB917430:ODB917431 NTF917430:NTF917431 NJJ917430:NJJ917431 MZN917430:MZN917431 MPR917430:MPR917431 MFV917430:MFV917431 LVZ917430:LVZ917431 LMD917430:LMD917431 LCH917430:LCH917431 KSL917430:KSL917431 KIP917430:KIP917431 JYT917430:JYT917431 JOX917430:JOX917431 JFB917430:JFB917431 IVF917430:IVF917431 ILJ917430:ILJ917431 IBN917430:IBN917431 HRR917430:HRR917431 HHV917430:HHV917431 GXZ917430:GXZ917431 GOD917430:GOD917431 GEH917430:GEH917431 FUL917430:FUL917431 FKP917430:FKP917431 FAT917430:FAT917431 EQX917430:EQX917431 EHB917430:EHB917431 DXF917430:DXF917431 DNJ917430:DNJ917431 DDN917430:DDN917431 CTR917430:CTR917431 CJV917430:CJV917431 BZZ917430:BZZ917431 BQD917430:BQD917431 BGH917430:BGH917431 AWL917430:AWL917431 AMP917430:AMP917431 ACT917430:ACT917431 SX917430:SX917431 JB917430:JB917431 E917430:E917431 WVN851894:WVN851895 WLR851894:WLR851895 WBV851894:WBV851895 VRZ851894:VRZ851895 VID851894:VID851895 UYH851894:UYH851895 UOL851894:UOL851895 UEP851894:UEP851895 TUT851894:TUT851895 TKX851894:TKX851895 TBB851894:TBB851895 SRF851894:SRF851895 SHJ851894:SHJ851895 RXN851894:RXN851895 RNR851894:RNR851895 RDV851894:RDV851895 QTZ851894:QTZ851895 QKD851894:QKD851895 QAH851894:QAH851895 PQL851894:PQL851895 PGP851894:PGP851895 OWT851894:OWT851895 OMX851894:OMX851895 ODB851894:ODB851895 NTF851894:NTF851895 NJJ851894:NJJ851895 MZN851894:MZN851895 MPR851894:MPR851895 MFV851894:MFV851895 LVZ851894:LVZ851895 LMD851894:LMD851895 LCH851894:LCH851895 KSL851894:KSL851895 KIP851894:KIP851895 JYT851894:JYT851895 JOX851894:JOX851895 JFB851894:JFB851895 IVF851894:IVF851895 ILJ851894:ILJ851895 IBN851894:IBN851895 HRR851894:HRR851895 HHV851894:HHV851895 GXZ851894:GXZ851895 GOD851894:GOD851895 GEH851894:GEH851895 FUL851894:FUL851895 FKP851894:FKP851895 FAT851894:FAT851895 EQX851894:EQX851895 EHB851894:EHB851895 DXF851894:DXF851895 DNJ851894:DNJ851895 DDN851894:DDN851895 CTR851894:CTR851895 CJV851894:CJV851895 BZZ851894:BZZ851895 BQD851894:BQD851895 BGH851894:BGH851895 AWL851894:AWL851895 AMP851894:AMP851895 ACT851894:ACT851895 SX851894:SX851895 JB851894:JB851895 E851894:E851895 WVN786358:WVN786359 WLR786358:WLR786359 WBV786358:WBV786359 VRZ786358:VRZ786359 VID786358:VID786359 UYH786358:UYH786359 UOL786358:UOL786359 UEP786358:UEP786359 TUT786358:TUT786359 TKX786358:TKX786359 TBB786358:TBB786359 SRF786358:SRF786359 SHJ786358:SHJ786359 RXN786358:RXN786359 RNR786358:RNR786359 RDV786358:RDV786359 QTZ786358:QTZ786359 QKD786358:QKD786359 QAH786358:QAH786359 PQL786358:PQL786359 PGP786358:PGP786359 OWT786358:OWT786359 OMX786358:OMX786359 ODB786358:ODB786359 NTF786358:NTF786359 NJJ786358:NJJ786359 MZN786358:MZN786359 MPR786358:MPR786359 MFV786358:MFV786359 LVZ786358:LVZ786359 LMD786358:LMD786359 LCH786358:LCH786359 KSL786358:KSL786359 KIP786358:KIP786359 JYT786358:JYT786359 JOX786358:JOX786359 JFB786358:JFB786359 IVF786358:IVF786359 ILJ786358:ILJ786359 IBN786358:IBN786359 HRR786358:HRR786359 HHV786358:HHV786359 GXZ786358:GXZ786359 GOD786358:GOD786359 GEH786358:GEH786359 FUL786358:FUL786359 FKP786358:FKP786359 FAT786358:FAT786359 EQX786358:EQX786359 EHB786358:EHB786359 DXF786358:DXF786359 DNJ786358:DNJ786359 DDN786358:DDN786359 CTR786358:CTR786359 CJV786358:CJV786359 BZZ786358:BZZ786359 BQD786358:BQD786359 BGH786358:BGH786359 AWL786358:AWL786359 AMP786358:AMP786359 ACT786358:ACT786359 SX786358:SX786359 JB786358:JB786359 E786358:E786359 WVN720822:WVN720823 WLR720822:WLR720823 WBV720822:WBV720823 VRZ720822:VRZ720823 VID720822:VID720823 UYH720822:UYH720823 UOL720822:UOL720823 UEP720822:UEP720823 TUT720822:TUT720823 TKX720822:TKX720823 TBB720822:TBB720823 SRF720822:SRF720823 SHJ720822:SHJ720823 RXN720822:RXN720823 RNR720822:RNR720823 RDV720822:RDV720823 QTZ720822:QTZ720823 QKD720822:QKD720823 QAH720822:QAH720823 PQL720822:PQL720823 PGP720822:PGP720823 OWT720822:OWT720823 OMX720822:OMX720823 ODB720822:ODB720823 NTF720822:NTF720823 NJJ720822:NJJ720823 MZN720822:MZN720823 MPR720822:MPR720823 MFV720822:MFV720823 LVZ720822:LVZ720823 LMD720822:LMD720823 LCH720822:LCH720823 KSL720822:KSL720823 KIP720822:KIP720823 JYT720822:JYT720823 JOX720822:JOX720823 JFB720822:JFB720823 IVF720822:IVF720823 ILJ720822:ILJ720823 IBN720822:IBN720823 HRR720822:HRR720823 HHV720822:HHV720823 GXZ720822:GXZ720823 GOD720822:GOD720823 GEH720822:GEH720823 FUL720822:FUL720823 FKP720822:FKP720823 FAT720822:FAT720823 EQX720822:EQX720823 EHB720822:EHB720823 DXF720822:DXF720823 DNJ720822:DNJ720823 DDN720822:DDN720823 CTR720822:CTR720823 CJV720822:CJV720823 BZZ720822:BZZ720823 BQD720822:BQD720823 BGH720822:BGH720823 AWL720822:AWL720823 AMP720822:AMP720823 ACT720822:ACT720823 SX720822:SX720823 JB720822:JB720823 E720822:E720823 WVN655286:WVN655287 WLR655286:WLR655287 WBV655286:WBV655287 VRZ655286:VRZ655287 VID655286:VID655287 UYH655286:UYH655287 UOL655286:UOL655287 UEP655286:UEP655287 TUT655286:TUT655287 TKX655286:TKX655287 TBB655286:TBB655287 SRF655286:SRF655287 SHJ655286:SHJ655287 RXN655286:RXN655287 RNR655286:RNR655287 RDV655286:RDV655287 QTZ655286:QTZ655287 QKD655286:QKD655287 QAH655286:QAH655287 PQL655286:PQL655287 PGP655286:PGP655287 OWT655286:OWT655287 OMX655286:OMX655287 ODB655286:ODB655287 NTF655286:NTF655287 NJJ655286:NJJ655287 MZN655286:MZN655287 MPR655286:MPR655287 MFV655286:MFV655287 LVZ655286:LVZ655287 LMD655286:LMD655287 LCH655286:LCH655287 KSL655286:KSL655287 KIP655286:KIP655287 JYT655286:JYT655287 JOX655286:JOX655287 JFB655286:JFB655287 IVF655286:IVF655287 ILJ655286:ILJ655287 IBN655286:IBN655287 HRR655286:HRR655287 HHV655286:HHV655287 GXZ655286:GXZ655287 GOD655286:GOD655287 GEH655286:GEH655287 FUL655286:FUL655287 FKP655286:FKP655287 FAT655286:FAT655287 EQX655286:EQX655287 EHB655286:EHB655287 DXF655286:DXF655287 DNJ655286:DNJ655287 DDN655286:DDN655287 CTR655286:CTR655287 CJV655286:CJV655287 BZZ655286:BZZ655287 BQD655286:BQD655287 BGH655286:BGH655287 AWL655286:AWL655287 AMP655286:AMP655287 ACT655286:ACT655287 SX655286:SX655287 JB655286:JB655287 E655286:E655287 WVN589750:WVN589751 WLR589750:WLR589751 WBV589750:WBV589751 VRZ589750:VRZ589751 VID589750:VID589751 UYH589750:UYH589751 UOL589750:UOL589751 UEP589750:UEP589751 TUT589750:TUT589751 TKX589750:TKX589751 TBB589750:TBB589751 SRF589750:SRF589751 SHJ589750:SHJ589751 RXN589750:RXN589751 RNR589750:RNR589751 RDV589750:RDV589751 QTZ589750:QTZ589751 QKD589750:QKD589751 QAH589750:QAH589751 PQL589750:PQL589751 PGP589750:PGP589751 OWT589750:OWT589751 OMX589750:OMX589751 ODB589750:ODB589751 NTF589750:NTF589751 NJJ589750:NJJ589751 MZN589750:MZN589751 MPR589750:MPR589751 MFV589750:MFV589751 LVZ589750:LVZ589751 LMD589750:LMD589751 LCH589750:LCH589751 KSL589750:KSL589751 KIP589750:KIP589751 JYT589750:JYT589751 JOX589750:JOX589751 JFB589750:JFB589751 IVF589750:IVF589751 ILJ589750:ILJ589751 IBN589750:IBN589751 HRR589750:HRR589751 HHV589750:HHV589751 GXZ589750:GXZ589751 GOD589750:GOD589751 GEH589750:GEH589751 FUL589750:FUL589751 FKP589750:FKP589751 FAT589750:FAT589751 EQX589750:EQX589751 EHB589750:EHB589751 DXF589750:DXF589751 DNJ589750:DNJ589751 DDN589750:DDN589751 CTR589750:CTR589751 CJV589750:CJV589751 BZZ589750:BZZ589751 BQD589750:BQD589751 BGH589750:BGH589751 AWL589750:AWL589751 AMP589750:AMP589751 ACT589750:ACT589751 SX589750:SX589751 JB589750:JB589751 E589750:E589751 WVN524214:WVN524215 WLR524214:WLR524215 WBV524214:WBV524215 VRZ524214:VRZ524215 VID524214:VID524215 UYH524214:UYH524215 UOL524214:UOL524215 UEP524214:UEP524215 TUT524214:TUT524215 TKX524214:TKX524215 TBB524214:TBB524215 SRF524214:SRF524215 SHJ524214:SHJ524215 RXN524214:RXN524215 RNR524214:RNR524215 RDV524214:RDV524215 QTZ524214:QTZ524215 QKD524214:QKD524215 QAH524214:QAH524215 PQL524214:PQL524215 PGP524214:PGP524215 OWT524214:OWT524215 OMX524214:OMX524215 ODB524214:ODB524215 NTF524214:NTF524215 NJJ524214:NJJ524215 MZN524214:MZN524215 MPR524214:MPR524215 MFV524214:MFV524215 LVZ524214:LVZ524215 LMD524214:LMD524215 LCH524214:LCH524215 KSL524214:KSL524215 KIP524214:KIP524215 JYT524214:JYT524215 JOX524214:JOX524215 JFB524214:JFB524215 IVF524214:IVF524215 ILJ524214:ILJ524215 IBN524214:IBN524215 HRR524214:HRR524215 HHV524214:HHV524215 GXZ524214:GXZ524215 GOD524214:GOD524215 GEH524214:GEH524215 FUL524214:FUL524215 FKP524214:FKP524215 FAT524214:FAT524215 EQX524214:EQX524215 EHB524214:EHB524215 DXF524214:DXF524215 DNJ524214:DNJ524215 DDN524214:DDN524215 CTR524214:CTR524215 CJV524214:CJV524215 BZZ524214:BZZ524215 BQD524214:BQD524215 BGH524214:BGH524215 AWL524214:AWL524215 AMP524214:AMP524215 ACT524214:ACT524215 SX524214:SX524215 JB524214:JB524215 E524214:E524215 WVN458678:WVN458679 WLR458678:WLR458679 WBV458678:WBV458679 VRZ458678:VRZ458679 VID458678:VID458679 UYH458678:UYH458679 UOL458678:UOL458679 UEP458678:UEP458679 TUT458678:TUT458679 TKX458678:TKX458679 TBB458678:TBB458679 SRF458678:SRF458679 SHJ458678:SHJ458679 RXN458678:RXN458679 RNR458678:RNR458679 RDV458678:RDV458679 QTZ458678:QTZ458679 QKD458678:QKD458679 QAH458678:QAH458679 PQL458678:PQL458679 PGP458678:PGP458679 OWT458678:OWT458679 OMX458678:OMX458679 ODB458678:ODB458679 NTF458678:NTF458679 NJJ458678:NJJ458679 MZN458678:MZN458679 MPR458678:MPR458679 MFV458678:MFV458679 LVZ458678:LVZ458679 LMD458678:LMD458679 LCH458678:LCH458679 KSL458678:KSL458679 KIP458678:KIP458679 JYT458678:JYT458679 JOX458678:JOX458679 JFB458678:JFB458679 IVF458678:IVF458679 ILJ458678:ILJ458679 IBN458678:IBN458679 HRR458678:HRR458679 HHV458678:HHV458679 GXZ458678:GXZ458679 GOD458678:GOD458679 GEH458678:GEH458679 FUL458678:FUL458679 FKP458678:FKP458679 FAT458678:FAT458679 EQX458678:EQX458679 EHB458678:EHB458679 DXF458678:DXF458679 DNJ458678:DNJ458679 DDN458678:DDN458679 CTR458678:CTR458679 CJV458678:CJV458679 BZZ458678:BZZ458679 BQD458678:BQD458679 BGH458678:BGH458679 AWL458678:AWL458679 AMP458678:AMP458679 ACT458678:ACT458679 SX458678:SX458679 JB458678:JB458679 E458678:E458679 WVN393142:WVN393143 WLR393142:WLR393143 WBV393142:WBV393143 VRZ393142:VRZ393143 VID393142:VID393143 UYH393142:UYH393143 UOL393142:UOL393143 UEP393142:UEP393143 TUT393142:TUT393143 TKX393142:TKX393143 TBB393142:TBB393143 SRF393142:SRF393143 SHJ393142:SHJ393143 RXN393142:RXN393143 RNR393142:RNR393143 RDV393142:RDV393143 QTZ393142:QTZ393143 QKD393142:QKD393143 QAH393142:QAH393143 PQL393142:PQL393143 PGP393142:PGP393143 OWT393142:OWT393143 OMX393142:OMX393143 ODB393142:ODB393143 NTF393142:NTF393143 NJJ393142:NJJ393143 MZN393142:MZN393143 MPR393142:MPR393143 MFV393142:MFV393143 LVZ393142:LVZ393143 LMD393142:LMD393143 LCH393142:LCH393143 KSL393142:KSL393143 KIP393142:KIP393143 JYT393142:JYT393143 JOX393142:JOX393143 JFB393142:JFB393143 IVF393142:IVF393143 ILJ393142:ILJ393143 IBN393142:IBN393143 HRR393142:HRR393143 HHV393142:HHV393143 GXZ393142:GXZ393143 GOD393142:GOD393143 GEH393142:GEH393143 FUL393142:FUL393143 FKP393142:FKP393143 FAT393142:FAT393143 EQX393142:EQX393143 EHB393142:EHB393143 DXF393142:DXF393143 DNJ393142:DNJ393143 DDN393142:DDN393143 CTR393142:CTR393143 CJV393142:CJV393143 BZZ393142:BZZ393143 BQD393142:BQD393143 BGH393142:BGH393143 AWL393142:AWL393143 AMP393142:AMP393143 ACT393142:ACT393143 SX393142:SX393143 JB393142:JB393143 E393142:E393143 WVN327606:WVN327607 WLR327606:WLR327607 WBV327606:WBV327607 VRZ327606:VRZ327607 VID327606:VID327607 UYH327606:UYH327607 UOL327606:UOL327607 UEP327606:UEP327607 TUT327606:TUT327607 TKX327606:TKX327607 TBB327606:TBB327607 SRF327606:SRF327607 SHJ327606:SHJ327607 RXN327606:RXN327607 RNR327606:RNR327607 RDV327606:RDV327607 QTZ327606:QTZ327607 QKD327606:QKD327607 QAH327606:QAH327607 PQL327606:PQL327607 PGP327606:PGP327607 OWT327606:OWT327607 OMX327606:OMX327607 ODB327606:ODB327607 NTF327606:NTF327607 NJJ327606:NJJ327607 MZN327606:MZN327607 MPR327606:MPR327607 MFV327606:MFV327607 LVZ327606:LVZ327607 LMD327606:LMD327607 LCH327606:LCH327607 KSL327606:KSL327607 KIP327606:KIP327607 JYT327606:JYT327607 JOX327606:JOX327607 JFB327606:JFB327607 IVF327606:IVF327607 ILJ327606:ILJ327607 IBN327606:IBN327607 HRR327606:HRR327607 HHV327606:HHV327607 GXZ327606:GXZ327607 GOD327606:GOD327607 GEH327606:GEH327607 FUL327606:FUL327607 FKP327606:FKP327607 FAT327606:FAT327607 EQX327606:EQX327607 EHB327606:EHB327607 DXF327606:DXF327607 DNJ327606:DNJ327607 DDN327606:DDN327607 CTR327606:CTR327607 CJV327606:CJV327607 BZZ327606:BZZ327607 BQD327606:BQD327607 BGH327606:BGH327607 AWL327606:AWL327607 AMP327606:AMP327607 ACT327606:ACT327607 SX327606:SX327607 JB327606:JB327607 E327606:E327607 WVN262070:WVN262071 WLR262070:WLR262071 WBV262070:WBV262071 VRZ262070:VRZ262071 VID262070:VID262071 UYH262070:UYH262071 UOL262070:UOL262071 UEP262070:UEP262071 TUT262070:TUT262071 TKX262070:TKX262071 TBB262070:TBB262071 SRF262070:SRF262071 SHJ262070:SHJ262071 RXN262070:RXN262071 RNR262070:RNR262071 RDV262070:RDV262071 QTZ262070:QTZ262071 QKD262070:QKD262071 QAH262070:QAH262071 PQL262070:PQL262071 PGP262070:PGP262071 OWT262070:OWT262071 OMX262070:OMX262071 ODB262070:ODB262071 NTF262070:NTF262071 NJJ262070:NJJ262071 MZN262070:MZN262071 MPR262070:MPR262071 MFV262070:MFV262071 LVZ262070:LVZ262071 LMD262070:LMD262071 LCH262070:LCH262071 KSL262070:KSL262071 KIP262070:KIP262071 JYT262070:JYT262071 JOX262070:JOX262071 JFB262070:JFB262071 IVF262070:IVF262071 ILJ262070:ILJ262071 IBN262070:IBN262071 HRR262070:HRR262071 HHV262070:HHV262071 GXZ262070:GXZ262071 GOD262070:GOD262071 GEH262070:GEH262071 FUL262070:FUL262071 FKP262070:FKP262071 FAT262070:FAT262071 EQX262070:EQX262071 EHB262070:EHB262071 DXF262070:DXF262071 DNJ262070:DNJ262071 DDN262070:DDN262071 CTR262070:CTR262071 CJV262070:CJV262071 BZZ262070:BZZ262071 BQD262070:BQD262071 BGH262070:BGH262071 AWL262070:AWL262071 AMP262070:AMP262071 ACT262070:ACT262071 SX262070:SX262071 JB262070:JB262071 E262070:E262071 WVN196534:WVN196535 WLR196534:WLR196535 WBV196534:WBV196535 VRZ196534:VRZ196535 VID196534:VID196535 UYH196534:UYH196535 UOL196534:UOL196535 UEP196534:UEP196535 TUT196534:TUT196535 TKX196534:TKX196535 TBB196534:TBB196535 SRF196534:SRF196535 SHJ196534:SHJ196535 RXN196534:RXN196535 RNR196534:RNR196535 RDV196534:RDV196535 QTZ196534:QTZ196535 QKD196534:QKD196535 QAH196534:QAH196535 PQL196534:PQL196535 PGP196534:PGP196535 OWT196534:OWT196535 OMX196534:OMX196535 ODB196534:ODB196535 NTF196534:NTF196535 NJJ196534:NJJ196535 MZN196534:MZN196535 MPR196534:MPR196535 MFV196534:MFV196535 LVZ196534:LVZ196535 LMD196534:LMD196535 LCH196534:LCH196535 KSL196534:KSL196535 KIP196534:KIP196535 JYT196534:JYT196535 JOX196534:JOX196535 JFB196534:JFB196535 IVF196534:IVF196535 ILJ196534:ILJ196535 IBN196534:IBN196535 HRR196534:HRR196535 HHV196534:HHV196535 GXZ196534:GXZ196535 GOD196534:GOD196535 GEH196534:GEH196535 FUL196534:FUL196535 FKP196534:FKP196535 FAT196534:FAT196535 EQX196534:EQX196535 EHB196534:EHB196535 DXF196534:DXF196535 DNJ196534:DNJ196535 DDN196534:DDN196535 CTR196534:CTR196535 CJV196534:CJV196535 BZZ196534:BZZ196535 BQD196534:BQD196535 BGH196534:BGH196535 AWL196534:AWL196535 AMP196534:AMP196535 ACT196534:ACT196535 SX196534:SX196535 JB196534:JB196535 E196534:E196535 WVN130998:WVN130999 WLR130998:WLR130999 WBV130998:WBV130999 VRZ130998:VRZ130999 VID130998:VID130999 UYH130998:UYH130999 UOL130998:UOL130999 UEP130998:UEP130999 TUT130998:TUT130999 TKX130998:TKX130999 TBB130998:TBB130999 SRF130998:SRF130999 SHJ130998:SHJ130999 RXN130998:RXN130999 RNR130998:RNR130999 RDV130998:RDV130999 QTZ130998:QTZ130999 QKD130998:QKD130999 QAH130998:QAH130999 PQL130998:PQL130999 PGP130998:PGP130999 OWT130998:OWT130999 OMX130998:OMX130999 ODB130998:ODB130999 NTF130998:NTF130999 NJJ130998:NJJ130999 MZN130998:MZN130999 MPR130998:MPR130999 MFV130998:MFV130999 LVZ130998:LVZ130999 LMD130998:LMD130999 LCH130998:LCH130999 KSL130998:KSL130999 KIP130998:KIP130999 JYT130998:JYT130999 JOX130998:JOX130999 JFB130998:JFB130999 IVF130998:IVF130999 ILJ130998:ILJ130999 IBN130998:IBN130999 HRR130998:HRR130999 HHV130998:HHV130999 GXZ130998:GXZ130999 GOD130998:GOD130999 GEH130998:GEH130999 FUL130998:FUL130999 FKP130998:FKP130999 FAT130998:FAT130999 EQX130998:EQX130999 EHB130998:EHB130999 DXF130998:DXF130999 DNJ130998:DNJ130999 DDN130998:DDN130999 CTR130998:CTR130999 CJV130998:CJV130999 BZZ130998:BZZ130999 BQD130998:BQD130999 BGH130998:BGH130999 AWL130998:AWL130999 AMP130998:AMP130999 ACT130998:ACT130999 SX130998:SX130999 JB130998:JB130999 E130998:E130999 WVN65462:WVN65463 WLR65462:WLR65463 WBV65462:WBV65463 VRZ65462:VRZ65463 VID65462:VID65463 UYH65462:UYH65463 UOL65462:UOL65463 UEP65462:UEP65463 TUT65462:TUT65463 TKX65462:TKX65463 TBB65462:TBB65463 SRF65462:SRF65463 SHJ65462:SHJ65463 RXN65462:RXN65463 RNR65462:RNR65463 RDV65462:RDV65463 QTZ65462:QTZ65463 QKD65462:QKD65463 QAH65462:QAH65463 PQL65462:PQL65463 PGP65462:PGP65463 OWT65462:OWT65463 OMX65462:OMX65463 ODB65462:ODB65463 NTF65462:NTF65463 NJJ65462:NJJ65463 MZN65462:MZN65463 MPR65462:MPR65463 MFV65462:MFV65463 LVZ65462:LVZ65463 LMD65462:LMD65463 LCH65462:LCH65463 KSL65462:KSL65463 KIP65462:KIP65463 JYT65462:JYT65463 JOX65462:JOX65463 JFB65462:JFB65463 IVF65462:IVF65463 ILJ65462:ILJ65463 IBN65462:IBN65463 HRR65462:HRR65463 HHV65462:HHV65463 GXZ65462:GXZ65463 GOD65462:GOD65463 GEH65462:GEH65463 FUL65462:FUL65463 FKP65462:FKP65463 FAT65462:FAT65463 EQX65462:EQX65463 EHB65462:EHB65463 DXF65462:DXF65463 DNJ65462:DNJ65463 DDN65462:DDN65463 CTR65462:CTR65463 CJV65462:CJV65463 BZZ65462:BZZ65463 BQD65462:BQD65463 BGH65462:BGH65463 AWL65462:AWL65463 AMP65462:AMP65463 ACT65462:ACT65463 SX65462:SX65463 JB65462:JB65463 E65462:E65463 WVN982886:WVN982891 WLR982886:WLR982891 WBV982886:WBV982891 VRZ982886:VRZ982891 VID982886:VID982891 UYH982886:UYH982891 UOL982886:UOL982891 UEP982886:UEP982891 TUT982886:TUT982891 TKX982886:TKX982891 TBB982886:TBB982891 SRF982886:SRF982891 SHJ982886:SHJ982891 RXN982886:RXN982891 RNR982886:RNR982891 RDV982886:RDV982891 QTZ982886:QTZ982891 QKD982886:QKD982891 QAH982886:QAH982891 PQL982886:PQL982891 PGP982886:PGP982891 OWT982886:OWT982891 OMX982886:OMX982891 ODB982886:ODB982891 NTF982886:NTF982891 NJJ982886:NJJ982891 MZN982886:MZN982891 MPR982886:MPR982891 MFV982886:MFV982891 LVZ982886:LVZ982891 LMD982886:LMD982891 LCH982886:LCH982891 KSL982886:KSL982891 KIP982886:KIP982891 JYT982886:JYT982891 JOX982886:JOX982891 JFB982886:JFB982891 IVF982886:IVF982891 ILJ982886:ILJ982891 IBN982886:IBN982891 HRR982886:HRR982891 HHV982886:HHV982891 GXZ982886:GXZ982891 GOD982886:GOD982891 GEH982886:GEH982891 FUL982886:FUL982891 FKP982886:FKP982891 FAT982886:FAT982891 EQX982886:EQX982891 EHB982886:EHB982891 DXF982886:DXF982891 DNJ982886:DNJ982891 DDN982886:DDN982891 CTR982886:CTR982891 CJV982886:CJV982891 BZZ982886:BZZ982891 BQD982886:BQD982891 BGH982886:BGH982891 AWL982886:AWL982891 AMP982886:AMP982891 ACT982886:ACT982891 SX982886:SX982891 JB982886:JB982891 E982886:E982891 WVN917350:WVN917355 WLR917350:WLR917355 WBV917350:WBV917355 VRZ917350:VRZ917355 VID917350:VID917355 UYH917350:UYH917355 UOL917350:UOL917355 UEP917350:UEP917355 TUT917350:TUT917355 TKX917350:TKX917355 TBB917350:TBB917355 SRF917350:SRF917355 SHJ917350:SHJ917355 RXN917350:RXN917355 RNR917350:RNR917355 RDV917350:RDV917355 QTZ917350:QTZ917355 QKD917350:QKD917355 QAH917350:QAH917355 PQL917350:PQL917355 PGP917350:PGP917355 OWT917350:OWT917355 OMX917350:OMX917355 ODB917350:ODB917355 NTF917350:NTF917355 NJJ917350:NJJ917355 MZN917350:MZN917355 MPR917350:MPR917355 MFV917350:MFV917355 LVZ917350:LVZ917355 LMD917350:LMD917355 LCH917350:LCH917355 KSL917350:KSL917355 KIP917350:KIP917355 JYT917350:JYT917355 JOX917350:JOX917355 JFB917350:JFB917355 IVF917350:IVF917355 ILJ917350:ILJ917355 IBN917350:IBN917355 HRR917350:HRR917355 HHV917350:HHV917355 GXZ917350:GXZ917355 GOD917350:GOD917355 GEH917350:GEH917355 FUL917350:FUL917355 FKP917350:FKP917355 FAT917350:FAT917355 EQX917350:EQX917355 EHB917350:EHB917355 DXF917350:DXF917355 DNJ917350:DNJ917355 DDN917350:DDN917355 CTR917350:CTR917355 CJV917350:CJV917355 BZZ917350:BZZ917355 BQD917350:BQD917355 BGH917350:BGH917355 AWL917350:AWL917355 AMP917350:AMP917355 ACT917350:ACT917355 SX917350:SX917355 JB917350:JB917355 E917350:E917355 WVN851814:WVN851819 WLR851814:WLR851819 WBV851814:WBV851819 VRZ851814:VRZ851819 VID851814:VID851819 UYH851814:UYH851819 UOL851814:UOL851819 UEP851814:UEP851819 TUT851814:TUT851819 TKX851814:TKX851819 TBB851814:TBB851819 SRF851814:SRF851819 SHJ851814:SHJ851819 RXN851814:RXN851819 RNR851814:RNR851819 RDV851814:RDV851819 QTZ851814:QTZ851819 QKD851814:QKD851819 QAH851814:QAH851819 PQL851814:PQL851819 PGP851814:PGP851819 OWT851814:OWT851819 OMX851814:OMX851819 ODB851814:ODB851819 NTF851814:NTF851819 NJJ851814:NJJ851819 MZN851814:MZN851819 MPR851814:MPR851819 MFV851814:MFV851819 LVZ851814:LVZ851819 LMD851814:LMD851819 LCH851814:LCH851819 KSL851814:KSL851819 KIP851814:KIP851819 JYT851814:JYT851819 JOX851814:JOX851819 JFB851814:JFB851819 IVF851814:IVF851819 ILJ851814:ILJ851819 IBN851814:IBN851819 HRR851814:HRR851819 HHV851814:HHV851819 GXZ851814:GXZ851819 GOD851814:GOD851819 GEH851814:GEH851819 FUL851814:FUL851819 FKP851814:FKP851819 FAT851814:FAT851819 EQX851814:EQX851819 EHB851814:EHB851819 DXF851814:DXF851819 DNJ851814:DNJ851819 DDN851814:DDN851819 CTR851814:CTR851819 CJV851814:CJV851819 BZZ851814:BZZ851819 BQD851814:BQD851819 BGH851814:BGH851819 AWL851814:AWL851819 AMP851814:AMP851819 ACT851814:ACT851819 SX851814:SX851819 JB851814:JB851819 E851814:E851819 WVN786278:WVN786283 WLR786278:WLR786283 WBV786278:WBV786283 VRZ786278:VRZ786283 VID786278:VID786283 UYH786278:UYH786283 UOL786278:UOL786283 UEP786278:UEP786283 TUT786278:TUT786283 TKX786278:TKX786283 TBB786278:TBB786283 SRF786278:SRF786283 SHJ786278:SHJ786283 RXN786278:RXN786283 RNR786278:RNR786283 RDV786278:RDV786283 QTZ786278:QTZ786283 QKD786278:QKD786283 QAH786278:QAH786283 PQL786278:PQL786283 PGP786278:PGP786283 OWT786278:OWT786283 OMX786278:OMX786283 ODB786278:ODB786283 NTF786278:NTF786283 NJJ786278:NJJ786283 MZN786278:MZN786283 MPR786278:MPR786283 MFV786278:MFV786283 LVZ786278:LVZ786283 LMD786278:LMD786283 LCH786278:LCH786283 KSL786278:KSL786283 KIP786278:KIP786283 JYT786278:JYT786283 JOX786278:JOX786283 JFB786278:JFB786283 IVF786278:IVF786283 ILJ786278:ILJ786283 IBN786278:IBN786283 HRR786278:HRR786283 HHV786278:HHV786283 GXZ786278:GXZ786283 GOD786278:GOD786283 GEH786278:GEH786283 FUL786278:FUL786283 FKP786278:FKP786283 FAT786278:FAT786283 EQX786278:EQX786283 EHB786278:EHB786283 DXF786278:DXF786283 DNJ786278:DNJ786283 DDN786278:DDN786283 CTR786278:CTR786283 CJV786278:CJV786283 BZZ786278:BZZ786283 BQD786278:BQD786283 BGH786278:BGH786283 AWL786278:AWL786283 AMP786278:AMP786283 ACT786278:ACT786283 SX786278:SX786283 JB786278:JB786283 E786278:E786283 WVN720742:WVN720747 WLR720742:WLR720747 WBV720742:WBV720747 VRZ720742:VRZ720747 VID720742:VID720747 UYH720742:UYH720747 UOL720742:UOL720747 UEP720742:UEP720747 TUT720742:TUT720747 TKX720742:TKX720747 TBB720742:TBB720747 SRF720742:SRF720747 SHJ720742:SHJ720747 RXN720742:RXN720747 RNR720742:RNR720747 RDV720742:RDV720747 QTZ720742:QTZ720747 QKD720742:QKD720747 QAH720742:QAH720747 PQL720742:PQL720747 PGP720742:PGP720747 OWT720742:OWT720747 OMX720742:OMX720747 ODB720742:ODB720747 NTF720742:NTF720747 NJJ720742:NJJ720747 MZN720742:MZN720747 MPR720742:MPR720747 MFV720742:MFV720747 LVZ720742:LVZ720747 LMD720742:LMD720747 LCH720742:LCH720747 KSL720742:KSL720747 KIP720742:KIP720747 JYT720742:JYT720747 JOX720742:JOX720747 JFB720742:JFB720747 IVF720742:IVF720747 ILJ720742:ILJ720747 IBN720742:IBN720747 HRR720742:HRR720747 HHV720742:HHV720747 GXZ720742:GXZ720747 GOD720742:GOD720747 GEH720742:GEH720747 FUL720742:FUL720747 FKP720742:FKP720747 FAT720742:FAT720747 EQX720742:EQX720747 EHB720742:EHB720747 DXF720742:DXF720747 DNJ720742:DNJ720747 DDN720742:DDN720747 CTR720742:CTR720747 CJV720742:CJV720747 BZZ720742:BZZ720747 BQD720742:BQD720747 BGH720742:BGH720747 AWL720742:AWL720747 AMP720742:AMP720747 ACT720742:ACT720747 SX720742:SX720747 JB720742:JB720747 E720742:E720747 WVN655206:WVN655211 WLR655206:WLR655211 WBV655206:WBV655211 VRZ655206:VRZ655211 VID655206:VID655211 UYH655206:UYH655211 UOL655206:UOL655211 UEP655206:UEP655211 TUT655206:TUT655211 TKX655206:TKX655211 TBB655206:TBB655211 SRF655206:SRF655211 SHJ655206:SHJ655211 RXN655206:RXN655211 RNR655206:RNR655211 RDV655206:RDV655211 QTZ655206:QTZ655211 QKD655206:QKD655211 QAH655206:QAH655211 PQL655206:PQL655211 PGP655206:PGP655211 OWT655206:OWT655211 OMX655206:OMX655211 ODB655206:ODB655211 NTF655206:NTF655211 NJJ655206:NJJ655211 MZN655206:MZN655211 MPR655206:MPR655211 MFV655206:MFV655211 LVZ655206:LVZ655211 LMD655206:LMD655211 LCH655206:LCH655211 KSL655206:KSL655211 KIP655206:KIP655211 JYT655206:JYT655211 JOX655206:JOX655211 JFB655206:JFB655211 IVF655206:IVF655211 ILJ655206:ILJ655211 IBN655206:IBN655211 HRR655206:HRR655211 HHV655206:HHV655211 GXZ655206:GXZ655211 GOD655206:GOD655211 GEH655206:GEH655211 FUL655206:FUL655211 FKP655206:FKP655211 FAT655206:FAT655211 EQX655206:EQX655211 EHB655206:EHB655211 DXF655206:DXF655211 DNJ655206:DNJ655211 DDN655206:DDN655211 CTR655206:CTR655211 CJV655206:CJV655211 BZZ655206:BZZ655211 BQD655206:BQD655211 BGH655206:BGH655211 AWL655206:AWL655211 AMP655206:AMP655211 ACT655206:ACT655211 SX655206:SX655211 JB655206:JB655211 E655206:E655211 WVN589670:WVN589675 WLR589670:WLR589675 WBV589670:WBV589675 VRZ589670:VRZ589675 VID589670:VID589675 UYH589670:UYH589675 UOL589670:UOL589675 UEP589670:UEP589675 TUT589670:TUT589675 TKX589670:TKX589675 TBB589670:TBB589675 SRF589670:SRF589675 SHJ589670:SHJ589675 RXN589670:RXN589675 RNR589670:RNR589675 RDV589670:RDV589675 QTZ589670:QTZ589675 QKD589670:QKD589675 QAH589670:QAH589675 PQL589670:PQL589675 PGP589670:PGP589675 OWT589670:OWT589675 OMX589670:OMX589675 ODB589670:ODB589675 NTF589670:NTF589675 NJJ589670:NJJ589675 MZN589670:MZN589675 MPR589670:MPR589675 MFV589670:MFV589675 LVZ589670:LVZ589675 LMD589670:LMD589675 LCH589670:LCH589675 KSL589670:KSL589675 KIP589670:KIP589675 JYT589670:JYT589675 JOX589670:JOX589675 JFB589670:JFB589675 IVF589670:IVF589675 ILJ589670:ILJ589675 IBN589670:IBN589675 HRR589670:HRR589675 HHV589670:HHV589675 GXZ589670:GXZ589675 GOD589670:GOD589675 GEH589670:GEH589675 FUL589670:FUL589675 FKP589670:FKP589675 FAT589670:FAT589675 EQX589670:EQX589675 EHB589670:EHB589675 DXF589670:DXF589675 DNJ589670:DNJ589675 DDN589670:DDN589675 CTR589670:CTR589675 CJV589670:CJV589675 BZZ589670:BZZ589675 BQD589670:BQD589675 BGH589670:BGH589675 AWL589670:AWL589675 AMP589670:AMP589675 ACT589670:ACT589675 SX589670:SX589675 JB589670:JB589675 E589670:E589675 WVN524134:WVN524139 WLR524134:WLR524139 WBV524134:WBV524139 VRZ524134:VRZ524139 VID524134:VID524139 UYH524134:UYH524139 UOL524134:UOL524139 UEP524134:UEP524139 TUT524134:TUT524139 TKX524134:TKX524139 TBB524134:TBB524139 SRF524134:SRF524139 SHJ524134:SHJ524139 RXN524134:RXN524139 RNR524134:RNR524139 RDV524134:RDV524139 QTZ524134:QTZ524139 QKD524134:QKD524139 QAH524134:QAH524139 PQL524134:PQL524139 PGP524134:PGP524139 OWT524134:OWT524139 OMX524134:OMX524139 ODB524134:ODB524139 NTF524134:NTF524139 NJJ524134:NJJ524139 MZN524134:MZN524139 MPR524134:MPR524139 MFV524134:MFV524139 LVZ524134:LVZ524139 LMD524134:LMD524139 LCH524134:LCH524139 KSL524134:KSL524139 KIP524134:KIP524139 JYT524134:JYT524139 JOX524134:JOX524139 JFB524134:JFB524139 IVF524134:IVF524139 ILJ524134:ILJ524139 IBN524134:IBN524139 HRR524134:HRR524139 HHV524134:HHV524139 GXZ524134:GXZ524139 GOD524134:GOD524139 GEH524134:GEH524139 FUL524134:FUL524139 FKP524134:FKP524139 FAT524134:FAT524139 EQX524134:EQX524139 EHB524134:EHB524139 DXF524134:DXF524139 DNJ524134:DNJ524139 DDN524134:DDN524139 CTR524134:CTR524139 CJV524134:CJV524139 BZZ524134:BZZ524139 BQD524134:BQD524139 BGH524134:BGH524139 AWL524134:AWL524139 AMP524134:AMP524139 ACT524134:ACT524139 SX524134:SX524139 JB524134:JB524139 E524134:E524139 WVN458598:WVN458603 WLR458598:WLR458603 WBV458598:WBV458603 VRZ458598:VRZ458603 VID458598:VID458603 UYH458598:UYH458603 UOL458598:UOL458603 UEP458598:UEP458603 TUT458598:TUT458603 TKX458598:TKX458603 TBB458598:TBB458603 SRF458598:SRF458603 SHJ458598:SHJ458603 RXN458598:RXN458603 RNR458598:RNR458603 RDV458598:RDV458603 QTZ458598:QTZ458603 QKD458598:QKD458603 QAH458598:QAH458603 PQL458598:PQL458603 PGP458598:PGP458603 OWT458598:OWT458603 OMX458598:OMX458603 ODB458598:ODB458603 NTF458598:NTF458603 NJJ458598:NJJ458603 MZN458598:MZN458603 MPR458598:MPR458603 MFV458598:MFV458603 LVZ458598:LVZ458603 LMD458598:LMD458603 LCH458598:LCH458603 KSL458598:KSL458603 KIP458598:KIP458603 JYT458598:JYT458603 JOX458598:JOX458603 JFB458598:JFB458603 IVF458598:IVF458603 ILJ458598:ILJ458603 IBN458598:IBN458603 HRR458598:HRR458603 HHV458598:HHV458603 GXZ458598:GXZ458603 GOD458598:GOD458603 GEH458598:GEH458603 FUL458598:FUL458603 FKP458598:FKP458603 FAT458598:FAT458603 EQX458598:EQX458603 EHB458598:EHB458603 DXF458598:DXF458603 DNJ458598:DNJ458603 DDN458598:DDN458603 CTR458598:CTR458603 CJV458598:CJV458603 BZZ458598:BZZ458603 BQD458598:BQD458603 BGH458598:BGH458603 AWL458598:AWL458603 AMP458598:AMP458603 ACT458598:ACT458603 SX458598:SX458603 JB458598:JB458603 E458598:E458603 WVN393062:WVN393067 WLR393062:WLR393067 WBV393062:WBV393067 VRZ393062:VRZ393067 VID393062:VID393067 UYH393062:UYH393067 UOL393062:UOL393067 UEP393062:UEP393067 TUT393062:TUT393067 TKX393062:TKX393067 TBB393062:TBB393067 SRF393062:SRF393067 SHJ393062:SHJ393067 RXN393062:RXN393067 RNR393062:RNR393067 RDV393062:RDV393067 QTZ393062:QTZ393067 QKD393062:QKD393067 QAH393062:QAH393067 PQL393062:PQL393067 PGP393062:PGP393067 OWT393062:OWT393067 OMX393062:OMX393067 ODB393062:ODB393067 NTF393062:NTF393067 NJJ393062:NJJ393067 MZN393062:MZN393067 MPR393062:MPR393067 MFV393062:MFV393067 LVZ393062:LVZ393067 LMD393062:LMD393067 LCH393062:LCH393067 KSL393062:KSL393067 KIP393062:KIP393067 JYT393062:JYT393067 JOX393062:JOX393067 JFB393062:JFB393067 IVF393062:IVF393067 ILJ393062:ILJ393067 IBN393062:IBN393067 HRR393062:HRR393067 HHV393062:HHV393067 GXZ393062:GXZ393067 GOD393062:GOD393067 GEH393062:GEH393067 FUL393062:FUL393067 FKP393062:FKP393067 FAT393062:FAT393067 EQX393062:EQX393067 EHB393062:EHB393067 DXF393062:DXF393067 DNJ393062:DNJ393067 DDN393062:DDN393067 CTR393062:CTR393067 CJV393062:CJV393067 BZZ393062:BZZ393067 BQD393062:BQD393067 BGH393062:BGH393067 AWL393062:AWL393067 AMP393062:AMP393067 ACT393062:ACT393067 SX393062:SX393067 JB393062:JB393067 E393062:E393067 WVN327526:WVN327531 WLR327526:WLR327531 WBV327526:WBV327531 VRZ327526:VRZ327531 VID327526:VID327531 UYH327526:UYH327531 UOL327526:UOL327531 UEP327526:UEP327531 TUT327526:TUT327531 TKX327526:TKX327531 TBB327526:TBB327531 SRF327526:SRF327531 SHJ327526:SHJ327531 RXN327526:RXN327531 RNR327526:RNR327531 RDV327526:RDV327531 QTZ327526:QTZ327531 QKD327526:QKD327531 QAH327526:QAH327531 PQL327526:PQL327531 PGP327526:PGP327531 OWT327526:OWT327531 OMX327526:OMX327531 ODB327526:ODB327531 NTF327526:NTF327531 NJJ327526:NJJ327531 MZN327526:MZN327531 MPR327526:MPR327531 MFV327526:MFV327531 LVZ327526:LVZ327531 LMD327526:LMD327531 LCH327526:LCH327531 KSL327526:KSL327531 KIP327526:KIP327531 JYT327526:JYT327531 JOX327526:JOX327531 JFB327526:JFB327531 IVF327526:IVF327531 ILJ327526:ILJ327531 IBN327526:IBN327531 HRR327526:HRR327531 HHV327526:HHV327531 GXZ327526:GXZ327531 GOD327526:GOD327531 GEH327526:GEH327531 FUL327526:FUL327531 FKP327526:FKP327531 FAT327526:FAT327531 EQX327526:EQX327531 EHB327526:EHB327531 DXF327526:DXF327531 DNJ327526:DNJ327531 DDN327526:DDN327531 CTR327526:CTR327531 CJV327526:CJV327531 BZZ327526:BZZ327531 BQD327526:BQD327531 BGH327526:BGH327531 AWL327526:AWL327531 AMP327526:AMP327531 ACT327526:ACT327531 SX327526:SX327531 JB327526:JB327531 E327526:E327531 WVN261990:WVN261995 WLR261990:WLR261995 WBV261990:WBV261995 VRZ261990:VRZ261995 VID261990:VID261995 UYH261990:UYH261995 UOL261990:UOL261995 UEP261990:UEP261995 TUT261990:TUT261995 TKX261990:TKX261995 TBB261990:TBB261995 SRF261990:SRF261995 SHJ261990:SHJ261995 RXN261990:RXN261995 RNR261990:RNR261995 RDV261990:RDV261995 QTZ261990:QTZ261995 QKD261990:QKD261995 QAH261990:QAH261995 PQL261990:PQL261995 PGP261990:PGP261995 OWT261990:OWT261995 OMX261990:OMX261995 ODB261990:ODB261995 NTF261990:NTF261995 NJJ261990:NJJ261995 MZN261990:MZN261995 MPR261990:MPR261995 MFV261990:MFV261995 LVZ261990:LVZ261995 LMD261990:LMD261995 LCH261990:LCH261995 KSL261990:KSL261995 KIP261990:KIP261995 JYT261990:JYT261995 JOX261990:JOX261995 JFB261990:JFB261995 IVF261990:IVF261995 ILJ261990:ILJ261995 IBN261990:IBN261995 HRR261990:HRR261995 HHV261990:HHV261995 GXZ261990:GXZ261995 GOD261990:GOD261995 GEH261990:GEH261995 FUL261990:FUL261995 FKP261990:FKP261995 FAT261990:FAT261995 EQX261990:EQX261995 EHB261990:EHB261995 DXF261990:DXF261995 DNJ261990:DNJ261995 DDN261990:DDN261995 CTR261990:CTR261995 CJV261990:CJV261995 BZZ261990:BZZ261995 BQD261990:BQD261995 BGH261990:BGH261995 AWL261990:AWL261995 AMP261990:AMP261995 ACT261990:ACT261995 SX261990:SX261995 JB261990:JB261995 E261990:E261995 WVN196454:WVN196459 WLR196454:WLR196459 WBV196454:WBV196459 VRZ196454:VRZ196459 VID196454:VID196459 UYH196454:UYH196459 UOL196454:UOL196459 UEP196454:UEP196459 TUT196454:TUT196459 TKX196454:TKX196459 TBB196454:TBB196459 SRF196454:SRF196459 SHJ196454:SHJ196459 RXN196454:RXN196459 RNR196454:RNR196459 RDV196454:RDV196459 QTZ196454:QTZ196459 QKD196454:QKD196459 QAH196454:QAH196459 PQL196454:PQL196459 PGP196454:PGP196459 OWT196454:OWT196459 OMX196454:OMX196459 ODB196454:ODB196459 NTF196454:NTF196459 NJJ196454:NJJ196459 MZN196454:MZN196459 MPR196454:MPR196459 MFV196454:MFV196459 LVZ196454:LVZ196459 LMD196454:LMD196459 LCH196454:LCH196459 KSL196454:KSL196459 KIP196454:KIP196459 JYT196454:JYT196459 JOX196454:JOX196459 JFB196454:JFB196459 IVF196454:IVF196459 ILJ196454:ILJ196459 IBN196454:IBN196459 HRR196454:HRR196459 HHV196454:HHV196459 GXZ196454:GXZ196459 GOD196454:GOD196459 GEH196454:GEH196459 FUL196454:FUL196459 FKP196454:FKP196459 FAT196454:FAT196459 EQX196454:EQX196459 EHB196454:EHB196459 DXF196454:DXF196459 DNJ196454:DNJ196459 DDN196454:DDN196459 CTR196454:CTR196459 CJV196454:CJV196459 BZZ196454:BZZ196459 BQD196454:BQD196459 BGH196454:BGH196459 AWL196454:AWL196459 AMP196454:AMP196459 ACT196454:ACT196459 SX196454:SX196459 JB196454:JB196459 E196454:E196459 WVN130918:WVN130923 WLR130918:WLR130923 WBV130918:WBV130923 VRZ130918:VRZ130923 VID130918:VID130923 UYH130918:UYH130923 UOL130918:UOL130923 UEP130918:UEP130923 TUT130918:TUT130923 TKX130918:TKX130923 TBB130918:TBB130923 SRF130918:SRF130923 SHJ130918:SHJ130923 RXN130918:RXN130923 RNR130918:RNR130923 RDV130918:RDV130923 QTZ130918:QTZ130923 QKD130918:QKD130923 QAH130918:QAH130923 PQL130918:PQL130923 PGP130918:PGP130923 OWT130918:OWT130923 OMX130918:OMX130923 ODB130918:ODB130923 NTF130918:NTF130923 NJJ130918:NJJ130923 MZN130918:MZN130923 MPR130918:MPR130923 MFV130918:MFV130923 LVZ130918:LVZ130923 LMD130918:LMD130923 LCH130918:LCH130923 KSL130918:KSL130923 KIP130918:KIP130923 JYT130918:JYT130923 JOX130918:JOX130923 JFB130918:JFB130923 IVF130918:IVF130923 ILJ130918:ILJ130923 IBN130918:IBN130923 HRR130918:HRR130923 HHV130918:HHV130923 GXZ130918:GXZ130923 GOD130918:GOD130923 GEH130918:GEH130923 FUL130918:FUL130923 FKP130918:FKP130923 FAT130918:FAT130923 EQX130918:EQX130923 EHB130918:EHB130923 DXF130918:DXF130923 DNJ130918:DNJ130923 DDN130918:DDN130923 CTR130918:CTR130923 CJV130918:CJV130923 BZZ130918:BZZ130923 BQD130918:BQD130923 BGH130918:BGH130923 AWL130918:AWL130923 AMP130918:AMP130923 ACT130918:ACT130923 SX130918:SX130923 JB130918:JB130923 E130918:E130923 WVN65382:WVN65387 WLR65382:WLR65387 WBV65382:WBV65387 VRZ65382:VRZ65387 VID65382:VID65387 UYH65382:UYH65387 UOL65382:UOL65387 UEP65382:UEP65387 TUT65382:TUT65387 TKX65382:TKX65387 TBB65382:TBB65387 SRF65382:SRF65387 SHJ65382:SHJ65387 RXN65382:RXN65387 RNR65382:RNR65387 RDV65382:RDV65387 QTZ65382:QTZ65387 QKD65382:QKD65387 QAH65382:QAH65387 PQL65382:PQL65387 PGP65382:PGP65387 OWT65382:OWT65387 OMX65382:OMX65387 ODB65382:ODB65387 NTF65382:NTF65387 NJJ65382:NJJ65387 MZN65382:MZN65387 MPR65382:MPR65387 MFV65382:MFV65387 LVZ65382:LVZ65387 LMD65382:LMD65387 LCH65382:LCH65387 KSL65382:KSL65387 KIP65382:KIP65387 JYT65382:JYT65387 JOX65382:JOX65387 JFB65382:JFB65387 IVF65382:IVF65387 ILJ65382:ILJ65387 IBN65382:IBN65387 HRR65382:HRR65387 HHV65382:HHV65387 GXZ65382:GXZ65387 GOD65382:GOD65387 GEH65382:GEH65387 FUL65382:FUL65387 FKP65382:FKP65387 FAT65382:FAT65387 EQX65382:EQX65387 EHB65382:EHB65387 DXF65382:DXF65387 DNJ65382:DNJ65387 DDN65382:DDN65387 CTR65382:CTR65387 CJV65382:CJV65387 BZZ65382:BZZ65387 BQD65382:BQD65387 BGH65382:BGH65387 AWL65382:AWL65387 AMP65382:AMP65387 ACT65382:ACT65387 SX65382:SX65387 JB65382:JB65387 A65375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IX65375 ST65375 ACP65375 AML65375 AWH65375 BGD65375 BPZ65375 BZV65375 CJR65375 CTN65375 DDJ65375 DNF65375 DXB65375 EGX65375 EQT65375 FAP65375 FKL65375 FUH65375 GED65375 GNZ65375 GXV65375 HHR65375 HRN65375 IBJ65375 ILF65375 IVB65375 JEX65375 JOT65375 JYP65375 KIL65375 KSH65375 LCD65375 LLZ65375 LVV65375 MFR65375 MPN65375 MZJ65375 NJF65375 NTB65375 OCX65375 OMT65375 OWP65375 PGL65375 PQH65375 QAD65375 QJZ65375 QTV65375 RDR65375 RNN65375 RXJ65375 SHF65375 SRB65375 TAX65375 TKT65375 TUP65375 UEL65375 UOH65375 UYD65375 VHZ65375 VRV65375 WBR65375 WLN65375 WVJ65375 A130911 IX130911 ST130911 ACP130911 AML130911 AWH130911 BGD130911 BPZ130911 BZV130911 CJR130911 CTN130911 DDJ130911 DNF130911 DXB130911 EGX130911 EQT130911 FAP130911 FKL130911 FUH130911 GED130911 GNZ130911 GXV130911 HHR130911 HRN130911 IBJ130911 ILF130911 IVB130911 JEX130911 JOT130911 JYP130911 KIL130911 KSH130911 LCD130911 LLZ130911 LVV130911 MFR130911 MPN130911 MZJ130911 NJF130911 NTB130911 OCX130911 OMT130911 OWP130911 PGL130911 PQH130911 QAD130911 QJZ130911 QTV130911 RDR130911 RNN130911 RXJ130911 SHF130911 SRB130911 TAX130911 TKT130911 TUP130911 UEL130911 UOH130911 UYD130911 VHZ130911 VRV130911 WBR130911 WLN130911 WVJ130911 A196447 IX196447 ST196447 ACP196447 AML196447 AWH196447 BGD196447 BPZ196447 BZV196447 CJR196447 CTN196447 DDJ196447 DNF196447 DXB196447 EGX196447 EQT196447 FAP196447 FKL196447 FUH196447 GED196447 GNZ196447 GXV196447 HHR196447 HRN196447 IBJ196447 ILF196447 IVB196447 JEX196447 JOT196447 JYP196447 KIL196447 KSH196447 LCD196447 LLZ196447 LVV196447 MFR196447 MPN196447 MZJ196447 NJF196447 NTB196447 OCX196447 OMT196447 OWP196447 PGL196447 PQH196447 QAD196447 QJZ196447 QTV196447 RDR196447 RNN196447 RXJ196447 SHF196447 SRB196447 TAX196447 TKT196447 TUP196447 UEL196447 UOH196447 UYD196447 VHZ196447 VRV196447 WBR196447 WLN196447 WVJ196447 A261983 IX261983 ST261983 ACP261983 AML261983 AWH261983 BGD261983 BPZ261983 BZV261983 CJR261983 CTN261983 DDJ261983 DNF261983 DXB261983 EGX261983 EQT261983 FAP261983 FKL261983 FUH261983 GED261983 GNZ261983 GXV261983 HHR261983 HRN261983 IBJ261983 ILF261983 IVB261983 JEX261983 JOT261983 JYP261983 KIL261983 KSH261983 LCD261983 LLZ261983 LVV261983 MFR261983 MPN261983 MZJ261983 NJF261983 NTB261983 OCX261983 OMT261983 OWP261983 PGL261983 PQH261983 QAD261983 QJZ261983 QTV261983 RDR261983 RNN261983 RXJ261983 SHF261983 SRB261983 TAX261983 TKT261983 TUP261983 UEL261983 UOH261983 UYD261983 VHZ261983 VRV261983 WBR261983 WLN261983 WVJ261983 A327519 IX327519 ST327519 ACP327519 AML327519 AWH327519 BGD327519 BPZ327519 BZV327519 CJR327519 CTN327519 DDJ327519 DNF327519 DXB327519 EGX327519 EQT327519 FAP327519 FKL327519 FUH327519 GED327519 GNZ327519 GXV327519 HHR327519 HRN327519 IBJ327519 ILF327519 IVB327519 JEX327519 JOT327519 JYP327519 KIL327519 KSH327519 LCD327519 LLZ327519 LVV327519 MFR327519 MPN327519 MZJ327519 NJF327519 NTB327519 OCX327519 OMT327519 OWP327519 PGL327519 PQH327519 QAD327519 QJZ327519 QTV327519 RDR327519 RNN327519 RXJ327519 SHF327519 SRB327519 TAX327519 TKT327519 TUP327519 UEL327519 UOH327519 UYD327519 VHZ327519 VRV327519 WBR327519 WLN327519 WVJ327519 A393055 IX393055 ST393055 ACP393055 AML393055 AWH393055 BGD393055 BPZ393055 BZV393055 CJR393055 CTN393055 DDJ393055 DNF393055 DXB393055 EGX393055 EQT393055 FAP393055 FKL393055 FUH393055 GED393055 GNZ393055 GXV393055 HHR393055 HRN393055 IBJ393055 ILF393055 IVB393055 JEX393055 JOT393055 JYP393055 KIL393055 KSH393055 LCD393055 LLZ393055 LVV393055 MFR393055 MPN393055 MZJ393055 NJF393055 NTB393055 OCX393055 OMT393055 OWP393055 PGL393055 PQH393055 QAD393055 QJZ393055 QTV393055 RDR393055 RNN393055 RXJ393055 SHF393055 SRB393055 TAX393055 TKT393055 TUP393055 UEL393055 UOH393055 UYD393055 VHZ393055 VRV393055 WBR393055 WLN393055 WVJ393055 A458591 IX458591 ST458591 ACP458591 AML458591 AWH458591 BGD458591 BPZ458591 BZV458591 CJR458591 CTN458591 DDJ458591 DNF458591 DXB458591 EGX458591 EQT458591 FAP458591 FKL458591 FUH458591 GED458591 GNZ458591 GXV458591 HHR458591 HRN458591 IBJ458591 ILF458591 IVB458591 JEX458591 JOT458591 JYP458591 KIL458591 KSH458591 LCD458591 LLZ458591 LVV458591 MFR458591 MPN458591 MZJ458591 NJF458591 NTB458591 OCX458591 OMT458591 OWP458591 PGL458591 PQH458591 QAD458591 QJZ458591 QTV458591 RDR458591 RNN458591 RXJ458591 SHF458591 SRB458591 TAX458591 TKT458591 TUP458591 UEL458591 UOH458591 UYD458591 VHZ458591 VRV458591 WBR458591 WLN458591 WVJ458591 A524127 IX524127 ST524127 ACP524127 AML524127 AWH524127 BGD524127 BPZ524127 BZV524127 CJR524127 CTN524127 DDJ524127 DNF524127 DXB524127 EGX524127 EQT524127 FAP524127 FKL524127 FUH524127 GED524127 GNZ524127 GXV524127 HHR524127 HRN524127 IBJ524127 ILF524127 IVB524127 JEX524127 JOT524127 JYP524127 KIL524127 KSH524127 LCD524127 LLZ524127 LVV524127 MFR524127 MPN524127 MZJ524127 NJF524127 NTB524127 OCX524127 OMT524127 OWP524127 PGL524127 PQH524127 QAD524127 QJZ524127 QTV524127 RDR524127 RNN524127 RXJ524127 SHF524127 SRB524127 TAX524127 TKT524127 TUP524127 UEL524127 UOH524127 UYD524127 VHZ524127 VRV524127 WBR524127 WLN524127 WVJ524127 A589663 IX589663 ST589663 ACP589663 AML589663 AWH589663 BGD589663 BPZ589663 BZV589663 CJR589663 CTN589663 DDJ589663 DNF589663 DXB589663 EGX589663 EQT589663 FAP589663 FKL589663 FUH589663 GED589663 GNZ589663 GXV589663 HHR589663 HRN589663 IBJ589663 ILF589663 IVB589663 JEX589663 JOT589663 JYP589663 KIL589663 KSH589663 LCD589663 LLZ589663 LVV589663 MFR589663 MPN589663 MZJ589663 NJF589663 NTB589663 OCX589663 OMT589663 OWP589663 PGL589663 PQH589663 QAD589663 QJZ589663 QTV589663 RDR589663 RNN589663 RXJ589663 SHF589663 SRB589663 TAX589663 TKT589663 TUP589663 UEL589663 UOH589663 UYD589663 VHZ589663 VRV589663 WBR589663 WLN589663 WVJ589663 A655199 IX655199 ST655199 ACP655199 AML655199 AWH655199 BGD655199 BPZ655199 BZV655199 CJR655199 CTN655199 DDJ655199 DNF655199 DXB655199 EGX655199 EQT655199 FAP655199 FKL655199 FUH655199 GED655199 GNZ655199 GXV655199 HHR655199 HRN655199 IBJ655199 ILF655199 IVB655199 JEX655199 JOT655199 JYP655199 KIL655199 KSH655199 LCD655199 LLZ655199 LVV655199 MFR655199 MPN655199 MZJ655199 NJF655199 NTB655199 OCX655199 OMT655199 OWP655199 PGL655199 PQH655199 QAD655199 QJZ655199 QTV655199 RDR655199 RNN655199 RXJ655199 SHF655199 SRB655199 TAX655199 TKT655199 TUP655199 UEL655199 UOH655199 UYD655199 VHZ655199 VRV655199 WBR655199 WLN655199 WVJ655199 A720735 IX720735 ST720735 ACP720735 AML720735 AWH720735 BGD720735 BPZ720735 BZV720735 CJR720735 CTN720735 DDJ720735 DNF720735 DXB720735 EGX720735 EQT720735 FAP720735 FKL720735 FUH720735 GED720735 GNZ720735 GXV720735 HHR720735 HRN720735 IBJ720735 ILF720735 IVB720735 JEX720735 JOT720735 JYP720735 KIL720735 KSH720735 LCD720735 LLZ720735 LVV720735 MFR720735 MPN720735 MZJ720735 NJF720735 NTB720735 OCX720735 OMT720735 OWP720735 PGL720735 PQH720735 QAD720735 QJZ720735 QTV720735 RDR720735 RNN720735 RXJ720735 SHF720735 SRB720735 TAX720735 TKT720735 TUP720735 UEL720735 UOH720735 UYD720735 VHZ720735 VRV720735 WBR720735 WLN720735 WVJ720735 A786271 IX786271 ST786271 ACP786271 AML786271 AWH786271 BGD786271 BPZ786271 BZV786271 CJR786271 CTN786271 DDJ786271 DNF786271 DXB786271 EGX786271 EQT786271 FAP786271 FKL786271 FUH786271 GED786271 GNZ786271 GXV786271 HHR786271 HRN786271 IBJ786271 ILF786271 IVB786271 JEX786271 JOT786271 JYP786271 KIL786271 KSH786271 LCD786271 LLZ786271 LVV786271 MFR786271 MPN786271 MZJ786271 NJF786271 NTB786271 OCX786271 OMT786271 OWP786271 PGL786271 PQH786271 QAD786271 QJZ786271 QTV786271 RDR786271 RNN786271 RXJ786271 SHF786271 SRB786271 TAX786271 TKT786271 TUP786271 UEL786271 UOH786271 UYD786271 VHZ786271 VRV786271 WBR786271 WLN786271 WVJ786271 A851807 IX851807 ST851807 ACP851807 AML851807 AWH851807 BGD851807 BPZ851807 BZV851807 CJR851807 CTN851807 DDJ851807 DNF851807 DXB851807 EGX851807 EQT851807 FAP851807 FKL851807 FUH851807 GED851807 GNZ851807 GXV851807 HHR851807 HRN851807 IBJ851807 ILF851807 IVB851807 JEX851807 JOT851807 JYP851807 KIL851807 KSH851807 LCD851807 LLZ851807 LVV851807 MFR851807 MPN851807 MZJ851807 NJF851807 NTB851807 OCX851807 OMT851807 OWP851807 PGL851807 PQH851807 QAD851807 QJZ851807 QTV851807 RDR851807 RNN851807 RXJ851807 SHF851807 SRB851807 TAX851807 TKT851807 TUP851807 UEL851807 UOH851807 UYD851807 VHZ851807 VRV851807 WBR851807 WLN851807 WVJ851807 A917343 IX917343 ST917343 ACP917343 AML917343 AWH917343 BGD917343 BPZ917343 BZV917343 CJR917343 CTN917343 DDJ917343 DNF917343 DXB917343 EGX917343 EQT917343 FAP917343 FKL917343 FUH917343 GED917343 GNZ917343 GXV917343 HHR917343 HRN917343 IBJ917343 ILF917343 IVB917343 JEX917343 JOT917343 JYP917343 KIL917343 KSH917343 LCD917343 LLZ917343 LVV917343 MFR917343 MPN917343 MZJ917343 NJF917343 NTB917343 OCX917343 OMT917343 OWP917343 PGL917343 PQH917343 QAD917343 QJZ917343 QTV917343 RDR917343 RNN917343 RXJ917343 SHF917343 SRB917343 TAX917343 TKT917343 TUP917343 UEL917343 UOH917343 UYD917343 VHZ917343 VRV917343 WBR917343 WLN917343 WVJ917343 A982879 IX982879 ST982879 ACP982879 AML982879 AWH982879 BGD982879 BPZ982879 BZV982879 CJR982879 CTN982879 DDJ982879 DNF982879 DXB982879 EGX982879 EQT982879 FAP982879 FKL982879 FUH982879 GED982879 GNZ982879 GXV982879 HHR982879 HRN982879 IBJ982879 ILF982879 IVB982879 JEX982879 JOT982879 JYP982879 KIL982879 KSH982879 LCD982879 LLZ982879 LVV982879 MFR982879 MPN982879 MZJ982879 NJF982879 NTB982879 OCX982879 OMT982879 OWP982879 PGL982879 PQH982879 QAD982879 QJZ982879 QTV982879 RDR982879 RNN982879 RXJ982879 SHF982879 SRB982879 TAX982879 TKT982879 TUP982879 UEL982879 UOH982879 UYD982879 VHZ982879 VRV982879 WBR982879 WLN982879 WVJ982879 A65413:A65414 IX65413:IX65414 ST65413:ST65414 ACP65413:ACP65414 AML65413:AML65414 AWH65413:AWH65414 BGD65413:BGD65414 BPZ65413:BPZ65414 BZV65413:BZV65414 CJR65413:CJR65414 CTN65413:CTN65414 DDJ65413:DDJ65414 DNF65413:DNF65414 DXB65413:DXB65414 EGX65413:EGX65414 EQT65413:EQT65414 FAP65413:FAP65414 FKL65413:FKL65414 FUH65413:FUH65414 GED65413:GED65414 GNZ65413:GNZ65414 GXV65413:GXV65414 HHR65413:HHR65414 HRN65413:HRN65414 IBJ65413:IBJ65414 ILF65413:ILF65414 IVB65413:IVB65414 JEX65413:JEX65414 JOT65413:JOT65414 JYP65413:JYP65414 KIL65413:KIL65414 KSH65413:KSH65414 LCD65413:LCD65414 LLZ65413:LLZ65414 LVV65413:LVV65414 MFR65413:MFR65414 MPN65413:MPN65414 MZJ65413:MZJ65414 NJF65413:NJF65414 NTB65413:NTB65414 OCX65413:OCX65414 OMT65413:OMT65414 OWP65413:OWP65414 PGL65413:PGL65414 PQH65413:PQH65414 QAD65413:QAD65414 QJZ65413:QJZ65414 QTV65413:QTV65414 RDR65413:RDR65414 RNN65413:RNN65414 RXJ65413:RXJ65414 SHF65413:SHF65414 SRB65413:SRB65414 TAX65413:TAX65414 TKT65413:TKT65414 TUP65413:TUP65414 UEL65413:UEL65414 UOH65413:UOH65414 UYD65413:UYD65414 VHZ65413:VHZ65414 VRV65413:VRV65414 WBR65413:WBR65414 WLN65413:WLN65414 WVJ65413:WVJ65414 A130949:A130950 IX130949:IX130950 ST130949:ST130950 ACP130949:ACP130950 AML130949:AML130950 AWH130949:AWH130950 BGD130949:BGD130950 BPZ130949:BPZ130950 BZV130949:BZV130950 CJR130949:CJR130950 CTN130949:CTN130950 DDJ130949:DDJ130950 DNF130949:DNF130950 DXB130949:DXB130950 EGX130949:EGX130950 EQT130949:EQT130950 FAP130949:FAP130950 FKL130949:FKL130950 FUH130949:FUH130950 GED130949:GED130950 GNZ130949:GNZ130950 GXV130949:GXV130950 HHR130949:HHR130950 HRN130949:HRN130950 IBJ130949:IBJ130950 ILF130949:ILF130950 IVB130949:IVB130950 JEX130949:JEX130950 JOT130949:JOT130950 JYP130949:JYP130950 KIL130949:KIL130950 KSH130949:KSH130950 LCD130949:LCD130950 LLZ130949:LLZ130950 LVV130949:LVV130950 MFR130949:MFR130950 MPN130949:MPN130950 MZJ130949:MZJ130950 NJF130949:NJF130950 NTB130949:NTB130950 OCX130949:OCX130950 OMT130949:OMT130950 OWP130949:OWP130950 PGL130949:PGL130950 PQH130949:PQH130950 QAD130949:QAD130950 QJZ130949:QJZ130950 QTV130949:QTV130950 RDR130949:RDR130950 RNN130949:RNN130950 RXJ130949:RXJ130950 SHF130949:SHF130950 SRB130949:SRB130950 TAX130949:TAX130950 TKT130949:TKT130950 TUP130949:TUP130950 UEL130949:UEL130950 UOH130949:UOH130950 UYD130949:UYD130950 VHZ130949:VHZ130950 VRV130949:VRV130950 WBR130949:WBR130950 WLN130949:WLN130950 WVJ130949:WVJ130950 A196485:A196486 IX196485:IX196486 ST196485:ST196486 ACP196485:ACP196486 AML196485:AML196486 AWH196485:AWH196486 BGD196485:BGD196486 BPZ196485:BPZ196486 BZV196485:BZV196486 CJR196485:CJR196486 CTN196485:CTN196486 DDJ196485:DDJ196486 DNF196485:DNF196486 DXB196485:DXB196486 EGX196485:EGX196486 EQT196485:EQT196486 FAP196485:FAP196486 FKL196485:FKL196486 FUH196485:FUH196486 GED196485:GED196486 GNZ196485:GNZ196486 GXV196485:GXV196486 HHR196485:HHR196486 HRN196485:HRN196486 IBJ196485:IBJ196486 ILF196485:ILF196486 IVB196485:IVB196486 JEX196485:JEX196486 JOT196485:JOT196486 JYP196485:JYP196486 KIL196485:KIL196486 KSH196485:KSH196486 LCD196485:LCD196486 LLZ196485:LLZ196486 LVV196485:LVV196486 MFR196485:MFR196486 MPN196485:MPN196486 MZJ196485:MZJ196486 NJF196485:NJF196486 NTB196485:NTB196486 OCX196485:OCX196486 OMT196485:OMT196486 OWP196485:OWP196486 PGL196485:PGL196486 PQH196485:PQH196486 QAD196485:QAD196486 QJZ196485:QJZ196486 QTV196485:QTV196486 RDR196485:RDR196486 RNN196485:RNN196486 RXJ196485:RXJ196486 SHF196485:SHF196486 SRB196485:SRB196486 TAX196485:TAX196486 TKT196485:TKT196486 TUP196485:TUP196486 UEL196485:UEL196486 UOH196485:UOH196486 UYD196485:UYD196486 VHZ196485:VHZ196486 VRV196485:VRV196486 WBR196485:WBR196486 WLN196485:WLN196486 WVJ196485:WVJ196486 A262021:A262022 IX262021:IX262022 ST262021:ST262022 ACP262021:ACP262022 AML262021:AML262022 AWH262021:AWH262022 BGD262021:BGD262022 BPZ262021:BPZ262022 BZV262021:BZV262022 CJR262021:CJR262022 CTN262021:CTN262022 DDJ262021:DDJ262022 DNF262021:DNF262022 DXB262021:DXB262022 EGX262021:EGX262022 EQT262021:EQT262022 FAP262021:FAP262022 FKL262021:FKL262022 FUH262021:FUH262022 GED262021:GED262022 GNZ262021:GNZ262022 GXV262021:GXV262022 HHR262021:HHR262022 HRN262021:HRN262022 IBJ262021:IBJ262022 ILF262021:ILF262022 IVB262021:IVB262022 JEX262021:JEX262022 JOT262021:JOT262022 JYP262021:JYP262022 KIL262021:KIL262022 KSH262021:KSH262022 LCD262021:LCD262022 LLZ262021:LLZ262022 LVV262021:LVV262022 MFR262021:MFR262022 MPN262021:MPN262022 MZJ262021:MZJ262022 NJF262021:NJF262022 NTB262021:NTB262022 OCX262021:OCX262022 OMT262021:OMT262022 OWP262021:OWP262022 PGL262021:PGL262022 PQH262021:PQH262022 QAD262021:QAD262022 QJZ262021:QJZ262022 QTV262021:QTV262022 RDR262021:RDR262022 RNN262021:RNN262022 RXJ262021:RXJ262022 SHF262021:SHF262022 SRB262021:SRB262022 TAX262021:TAX262022 TKT262021:TKT262022 TUP262021:TUP262022 UEL262021:UEL262022 UOH262021:UOH262022 UYD262021:UYD262022 VHZ262021:VHZ262022 VRV262021:VRV262022 WBR262021:WBR262022 WLN262021:WLN262022 WVJ262021:WVJ262022 A327557:A327558 IX327557:IX327558 ST327557:ST327558 ACP327557:ACP327558 AML327557:AML327558 AWH327557:AWH327558 BGD327557:BGD327558 BPZ327557:BPZ327558 BZV327557:BZV327558 CJR327557:CJR327558 CTN327557:CTN327558 DDJ327557:DDJ327558 DNF327557:DNF327558 DXB327557:DXB327558 EGX327557:EGX327558 EQT327557:EQT327558 FAP327557:FAP327558 FKL327557:FKL327558 FUH327557:FUH327558 GED327557:GED327558 GNZ327557:GNZ327558 GXV327557:GXV327558 HHR327557:HHR327558 HRN327557:HRN327558 IBJ327557:IBJ327558 ILF327557:ILF327558 IVB327557:IVB327558 JEX327557:JEX327558 JOT327557:JOT327558 JYP327557:JYP327558 KIL327557:KIL327558 KSH327557:KSH327558 LCD327557:LCD327558 LLZ327557:LLZ327558 LVV327557:LVV327558 MFR327557:MFR327558 MPN327557:MPN327558 MZJ327557:MZJ327558 NJF327557:NJF327558 NTB327557:NTB327558 OCX327557:OCX327558 OMT327557:OMT327558 OWP327557:OWP327558 PGL327557:PGL327558 PQH327557:PQH327558 QAD327557:QAD327558 QJZ327557:QJZ327558 QTV327557:QTV327558 RDR327557:RDR327558 RNN327557:RNN327558 RXJ327557:RXJ327558 SHF327557:SHF327558 SRB327557:SRB327558 TAX327557:TAX327558 TKT327557:TKT327558 TUP327557:TUP327558 UEL327557:UEL327558 UOH327557:UOH327558 UYD327557:UYD327558 VHZ327557:VHZ327558 VRV327557:VRV327558 WBR327557:WBR327558 WLN327557:WLN327558 WVJ327557:WVJ327558 A393093:A393094 IX393093:IX393094 ST393093:ST393094 ACP393093:ACP393094 AML393093:AML393094 AWH393093:AWH393094 BGD393093:BGD393094 BPZ393093:BPZ393094 BZV393093:BZV393094 CJR393093:CJR393094 CTN393093:CTN393094 DDJ393093:DDJ393094 DNF393093:DNF393094 DXB393093:DXB393094 EGX393093:EGX393094 EQT393093:EQT393094 FAP393093:FAP393094 FKL393093:FKL393094 FUH393093:FUH393094 GED393093:GED393094 GNZ393093:GNZ393094 GXV393093:GXV393094 HHR393093:HHR393094 HRN393093:HRN393094 IBJ393093:IBJ393094 ILF393093:ILF393094 IVB393093:IVB393094 JEX393093:JEX393094 JOT393093:JOT393094 JYP393093:JYP393094 KIL393093:KIL393094 KSH393093:KSH393094 LCD393093:LCD393094 LLZ393093:LLZ393094 LVV393093:LVV393094 MFR393093:MFR393094 MPN393093:MPN393094 MZJ393093:MZJ393094 NJF393093:NJF393094 NTB393093:NTB393094 OCX393093:OCX393094 OMT393093:OMT393094 OWP393093:OWP393094 PGL393093:PGL393094 PQH393093:PQH393094 QAD393093:QAD393094 QJZ393093:QJZ393094 QTV393093:QTV393094 RDR393093:RDR393094 RNN393093:RNN393094 RXJ393093:RXJ393094 SHF393093:SHF393094 SRB393093:SRB393094 TAX393093:TAX393094 TKT393093:TKT393094 TUP393093:TUP393094 UEL393093:UEL393094 UOH393093:UOH393094 UYD393093:UYD393094 VHZ393093:VHZ393094 VRV393093:VRV393094 WBR393093:WBR393094 WLN393093:WLN393094 WVJ393093:WVJ393094 A458629:A458630 IX458629:IX458630 ST458629:ST458630 ACP458629:ACP458630 AML458629:AML458630 AWH458629:AWH458630 BGD458629:BGD458630 BPZ458629:BPZ458630 BZV458629:BZV458630 CJR458629:CJR458630 CTN458629:CTN458630 DDJ458629:DDJ458630 DNF458629:DNF458630 DXB458629:DXB458630 EGX458629:EGX458630 EQT458629:EQT458630 FAP458629:FAP458630 FKL458629:FKL458630 FUH458629:FUH458630 GED458629:GED458630 GNZ458629:GNZ458630 GXV458629:GXV458630 HHR458629:HHR458630 HRN458629:HRN458630 IBJ458629:IBJ458630 ILF458629:ILF458630 IVB458629:IVB458630 JEX458629:JEX458630 JOT458629:JOT458630 JYP458629:JYP458630 KIL458629:KIL458630 KSH458629:KSH458630 LCD458629:LCD458630 LLZ458629:LLZ458630 LVV458629:LVV458630 MFR458629:MFR458630 MPN458629:MPN458630 MZJ458629:MZJ458630 NJF458629:NJF458630 NTB458629:NTB458630 OCX458629:OCX458630 OMT458629:OMT458630 OWP458629:OWP458630 PGL458629:PGL458630 PQH458629:PQH458630 QAD458629:QAD458630 QJZ458629:QJZ458630 QTV458629:QTV458630 RDR458629:RDR458630 RNN458629:RNN458630 RXJ458629:RXJ458630 SHF458629:SHF458630 SRB458629:SRB458630 TAX458629:TAX458630 TKT458629:TKT458630 TUP458629:TUP458630 UEL458629:UEL458630 UOH458629:UOH458630 UYD458629:UYD458630 VHZ458629:VHZ458630 VRV458629:VRV458630 WBR458629:WBR458630 WLN458629:WLN458630 WVJ458629:WVJ458630 A524165:A524166 IX524165:IX524166 ST524165:ST524166 ACP524165:ACP524166 AML524165:AML524166 AWH524165:AWH524166 BGD524165:BGD524166 BPZ524165:BPZ524166 BZV524165:BZV524166 CJR524165:CJR524166 CTN524165:CTN524166 DDJ524165:DDJ524166 DNF524165:DNF524166 DXB524165:DXB524166 EGX524165:EGX524166 EQT524165:EQT524166 FAP524165:FAP524166 FKL524165:FKL524166 FUH524165:FUH524166 GED524165:GED524166 GNZ524165:GNZ524166 GXV524165:GXV524166 HHR524165:HHR524166 HRN524165:HRN524166 IBJ524165:IBJ524166 ILF524165:ILF524166 IVB524165:IVB524166 JEX524165:JEX524166 JOT524165:JOT524166 JYP524165:JYP524166 KIL524165:KIL524166 KSH524165:KSH524166 LCD524165:LCD524166 LLZ524165:LLZ524166 LVV524165:LVV524166 MFR524165:MFR524166 MPN524165:MPN524166 MZJ524165:MZJ524166 NJF524165:NJF524166 NTB524165:NTB524166 OCX524165:OCX524166 OMT524165:OMT524166 OWP524165:OWP524166 PGL524165:PGL524166 PQH524165:PQH524166 QAD524165:QAD524166 QJZ524165:QJZ524166 QTV524165:QTV524166 RDR524165:RDR524166 RNN524165:RNN524166 RXJ524165:RXJ524166 SHF524165:SHF524166 SRB524165:SRB524166 TAX524165:TAX524166 TKT524165:TKT524166 TUP524165:TUP524166 UEL524165:UEL524166 UOH524165:UOH524166 UYD524165:UYD524166 VHZ524165:VHZ524166 VRV524165:VRV524166 WBR524165:WBR524166 WLN524165:WLN524166 WVJ524165:WVJ524166 A589701:A589702 IX589701:IX589702 ST589701:ST589702 ACP589701:ACP589702 AML589701:AML589702 AWH589701:AWH589702 BGD589701:BGD589702 BPZ589701:BPZ589702 BZV589701:BZV589702 CJR589701:CJR589702 CTN589701:CTN589702 DDJ589701:DDJ589702 DNF589701:DNF589702 DXB589701:DXB589702 EGX589701:EGX589702 EQT589701:EQT589702 FAP589701:FAP589702 FKL589701:FKL589702 FUH589701:FUH589702 GED589701:GED589702 GNZ589701:GNZ589702 GXV589701:GXV589702 HHR589701:HHR589702 HRN589701:HRN589702 IBJ589701:IBJ589702 ILF589701:ILF589702 IVB589701:IVB589702 JEX589701:JEX589702 JOT589701:JOT589702 JYP589701:JYP589702 KIL589701:KIL589702 KSH589701:KSH589702 LCD589701:LCD589702 LLZ589701:LLZ589702 LVV589701:LVV589702 MFR589701:MFR589702 MPN589701:MPN589702 MZJ589701:MZJ589702 NJF589701:NJF589702 NTB589701:NTB589702 OCX589701:OCX589702 OMT589701:OMT589702 OWP589701:OWP589702 PGL589701:PGL589702 PQH589701:PQH589702 QAD589701:QAD589702 QJZ589701:QJZ589702 QTV589701:QTV589702 RDR589701:RDR589702 RNN589701:RNN589702 RXJ589701:RXJ589702 SHF589701:SHF589702 SRB589701:SRB589702 TAX589701:TAX589702 TKT589701:TKT589702 TUP589701:TUP589702 UEL589701:UEL589702 UOH589701:UOH589702 UYD589701:UYD589702 VHZ589701:VHZ589702 VRV589701:VRV589702 WBR589701:WBR589702 WLN589701:WLN589702 WVJ589701:WVJ589702 A655237:A655238 IX655237:IX655238 ST655237:ST655238 ACP655237:ACP655238 AML655237:AML655238 AWH655237:AWH655238 BGD655237:BGD655238 BPZ655237:BPZ655238 BZV655237:BZV655238 CJR655237:CJR655238 CTN655237:CTN655238 DDJ655237:DDJ655238 DNF655237:DNF655238 DXB655237:DXB655238 EGX655237:EGX655238 EQT655237:EQT655238 FAP655237:FAP655238 FKL655237:FKL655238 FUH655237:FUH655238 GED655237:GED655238 GNZ655237:GNZ655238 GXV655237:GXV655238 HHR655237:HHR655238 HRN655237:HRN655238 IBJ655237:IBJ655238 ILF655237:ILF655238 IVB655237:IVB655238 JEX655237:JEX655238 JOT655237:JOT655238 JYP655237:JYP655238 KIL655237:KIL655238 KSH655237:KSH655238 LCD655237:LCD655238 LLZ655237:LLZ655238 LVV655237:LVV655238 MFR655237:MFR655238 MPN655237:MPN655238 MZJ655237:MZJ655238 NJF655237:NJF655238 NTB655237:NTB655238 OCX655237:OCX655238 OMT655237:OMT655238 OWP655237:OWP655238 PGL655237:PGL655238 PQH655237:PQH655238 QAD655237:QAD655238 QJZ655237:QJZ655238 QTV655237:QTV655238 RDR655237:RDR655238 RNN655237:RNN655238 RXJ655237:RXJ655238 SHF655237:SHF655238 SRB655237:SRB655238 TAX655237:TAX655238 TKT655237:TKT655238 TUP655237:TUP655238 UEL655237:UEL655238 UOH655237:UOH655238 UYD655237:UYD655238 VHZ655237:VHZ655238 VRV655237:VRV655238 WBR655237:WBR655238 WLN655237:WLN655238 WVJ655237:WVJ655238 A720773:A720774 IX720773:IX720774 ST720773:ST720774 ACP720773:ACP720774 AML720773:AML720774 AWH720773:AWH720774 BGD720773:BGD720774 BPZ720773:BPZ720774 BZV720773:BZV720774 CJR720773:CJR720774 CTN720773:CTN720774 DDJ720773:DDJ720774 DNF720773:DNF720774 DXB720773:DXB720774 EGX720773:EGX720774 EQT720773:EQT720774 FAP720773:FAP720774 FKL720773:FKL720774 FUH720773:FUH720774 GED720773:GED720774 GNZ720773:GNZ720774 GXV720773:GXV720774 HHR720773:HHR720774 HRN720773:HRN720774 IBJ720773:IBJ720774 ILF720773:ILF720774 IVB720773:IVB720774 JEX720773:JEX720774 JOT720773:JOT720774 JYP720773:JYP720774 KIL720773:KIL720774 KSH720773:KSH720774 LCD720773:LCD720774 LLZ720773:LLZ720774 LVV720773:LVV720774 MFR720773:MFR720774 MPN720773:MPN720774 MZJ720773:MZJ720774 NJF720773:NJF720774 NTB720773:NTB720774 OCX720773:OCX720774 OMT720773:OMT720774 OWP720773:OWP720774 PGL720773:PGL720774 PQH720773:PQH720774 QAD720773:QAD720774 QJZ720773:QJZ720774 QTV720773:QTV720774 RDR720773:RDR720774 RNN720773:RNN720774 RXJ720773:RXJ720774 SHF720773:SHF720774 SRB720773:SRB720774 TAX720773:TAX720774 TKT720773:TKT720774 TUP720773:TUP720774 UEL720773:UEL720774 UOH720773:UOH720774 UYD720773:UYD720774 VHZ720773:VHZ720774 VRV720773:VRV720774 WBR720773:WBR720774 WLN720773:WLN720774 WVJ720773:WVJ720774 A786309:A786310 IX786309:IX786310 ST786309:ST786310 ACP786309:ACP786310 AML786309:AML786310 AWH786309:AWH786310 BGD786309:BGD786310 BPZ786309:BPZ786310 BZV786309:BZV786310 CJR786309:CJR786310 CTN786309:CTN786310 DDJ786309:DDJ786310 DNF786309:DNF786310 DXB786309:DXB786310 EGX786309:EGX786310 EQT786309:EQT786310 FAP786309:FAP786310 FKL786309:FKL786310 FUH786309:FUH786310 GED786309:GED786310 GNZ786309:GNZ786310 GXV786309:GXV786310 HHR786309:HHR786310 HRN786309:HRN786310 IBJ786309:IBJ786310 ILF786309:ILF786310 IVB786309:IVB786310 JEX786309:JEX786310 JOT786309:JOT786310 JYP786309:JYP786310 KIL786309:KIL786310 KSH786309:KSH786310 LCD786309:LCD786310 LLZ786309:LLZ786310 LVV786309:LVV786310 MFR786309:MFR786310 MPN786309:MPN786310 MZJ786309:MZJ786310 NJF786309:NJF786310 NTB786309:NTB786310 OCX786309:OCX786310 OMT786309:OMT786310 OWP786309:OWP786310 PGL786309:PGL786310 PQH786309:PQH786310 QAD786309:QAD786310 QJZ786309:QJZ786310 QTV786309:QTV786310 RDR786309:RDR786310 RNN786309:RNN786310 RXJ786309:RXJ786310 SHF786309:SHF786310 SRB786309:SRB786310 TAX786309:TAX786310 TKT786309:TKT786310 TUP786309:TUP786310 UEL786309:UEL786310 UOH786309:UOH786310 UYD786309:UYD786310 VHZ786309:VHZ786310 VRV786309:VRV786310 WBR786309:WBR786310 WLN786309:WLN786310 WVJ786309:WVJ786310 A851845:A851846 IX851845:IX851846 ST851845:ST851846 ACP851845:ACP851846 AML851845:AML851846 AWH851845:AWH851846 BGD851845:BGD851846 BPZ851845:BPZ851846 BZV851845:BZV851846 CJR851845:CJR851846 CTN851845:CTN851846 DDJ851845:DDJ851846 DNF851845:DNF851846 DXB851845:DXB851846 EGX851845:EGX851846 EQT851845:EQT851846 FAP851845:FAP851846 FKL851845:FKL851846 FUH851845:FUH851846 GED851845:GED851846 GNZ851845:GNZ851846 GXV851845:GXV851846 HHR851845:HHR851846 HRN851845:HRN851846 IBJ851845:IBJ851846 ILF851845:ILF851846 IVB851845:IVB851846 JEX851845:JEX851846 JOT851845:JOT851846 JYP851845:JYP851846 KIL851845:KIL851846 KSH851845:KSH851846 LCD851845:LCD851846 LLZ851845:LLZ851846 LVV851845:LVV851846 MFR851845:MFR851846 MPN851845:MPN851846 MZJ851845:MZJ851846 NJF851845:NJF851846 NTB851845:NTB851846 OCX851845:OCX851846 OMT851845:OMT851846 OWP851845:OWP851846 PGL851845:PGL851846 PQH851845:PQH851846 QAD851845:QAD851846 QJZ851845:QJZ851846 QTV851845:QTV851846 RDR851845:RDR851846 RNN851845:RNN851846 RXJ851845:RXJ851846 SHF851845:SHF851846 SRB851845:SRB851846 TAX851845:TAX851846 TKT851845:TKT851846 TUP851845:TUP851846 UEL851845:UEL851846 UOH851845:UOH851846 UYD851845:UYD851846 VHZ851845:VHZ851846 VRV851845:VRV851846 WBR851845:WBR851846 WLN851845:WLN851846 WVJ851845:WVJ851846 A917381:A917382 IX917381:IX917382 ST917381:ST917382 ACP917381:ACP917382 AML917381:AML917382 AWH917381:AWH917382 BGD917381:BGD917382 BPZ917381:BPZ917382 BZV917381:BZV917382 CJR917381:CJR917382 CTN917381:CTN917382 DDJ917381:DDJ917382 DNF917381:DNF917382 DXB917381:DXB917382 EGX917381:EGX917382 EQT917381:EQT917382 FAP917381:FAP917382 FKL917381:FKL917382 FUH917381:FUH917382 GED917381:GED917382 GNZ917381:GNZ917382 GXV917381:GXV917382 HHR917381:HHR917382 HRN917381:HRN917382 IBJ917381:IBJ917382 ILF917381:ILF917382 IVB917381:IVB917382 JEX917381:JEX917382 JOT917381:JOT917382 JYP917381:JYP917382 KIL917381:KIL917382 KSH917381:KSH917382 LCD917381:LCD917382 LLZ917381:LLZ917382 LVV917381:LVV917382 MFR917381:MFR917382 MPN917381:MPN917382 MZJ917381:MZJ917382 NJF917381:NJF917382 NTB917381:NTB917382 OCX917381:OCX917382 OMT917381:OMT917382 OWP917381:OWP917382 PGL917381:PGL917382 PQH917381:PQH917382 QAD917381:QAD917382 QJZ917381:QJZ917382 QTV917381:QTV917382 RDR917381:RDR917382 RNN917381:RNN917382 RXJ917381:RXJ917382 SHF917381:SHF917382 SRB917381:SRB917382 TAX917381:TAX917382 TKT917381:TKT917382 TUP917381:TUP917382 UEL917381:UEL917382 UOH917381:UOH917382 UYD917381:UYD917382 VHZ917381:VHZ917382 VRV917381:VRV917382 WBR917381:WBR917382 WLN917381:WLN917382 WVJ917381:WVJ917382 A982917:A982918 IX982917:IX982918 ST982917:ST982918 ACP982917:ACP982918 AML982917:AML982918 AWH982917:AWH982918 BGD982917:BGD982918 BPZ982917:BPZ982918 BZV982917:BZV982918 CJR982917:CJR982918 CTN982917:CTN982918 DDJ982917:DDJ982918 DNF982917:DNF982918 DXB982917:DXB982918 EGX982917:EGX982918 EQT982917:EQT982918 FAP982917:FAP982918 FKL982917:FKL982918 FUH982917:FUH982918 GED982917:GED982918 GNZ982917:GNZ982918 GXV982917:GXV982918 HHR982917:HHR982918 HRN982917:HRN982918 IBJ982917:IBJ982918 ILF982917:ILF982918 IVB982917:IVB982918 JEX982917:JEX982918 JOT982917:JOT982918 JYP982917:JYP982918 KIL982917:KIL982918 KSH982917:KSH982918 LCD982917:LCD982918 LLZ982917:LLZ982918 LVV982917:LVV982918 MFR982917:MFR982918 MPN982917:MPN982918 MZJ982917:MZJ982918 NJF982917:NJF982918 NTB982917:NTB982918 OCX982917:OCX982918 OMT982917:OMT982918 OWP982917:OWP982918 PGL982917:PGL982918 PQH982917:PQH982918 QAD982917:QAD982918 QJZ982917:QJZ982918 QTV982917:QTV982918 RDR982917:RDR982918 RNN982917:RNN982918 RXJ982917:RXJ982918 SHF982917:SHF982918 SRB982917:SRB982918 TAX982917:TAX982918 TKT982917:TKT982918 TUP982917:TUP982918 UEL982917:UEL982918 UOH982917:UOH982918 UYD982917:UYD982918 VHZ982917:VHZ982918 VRV982917:VRV982918 WBR982917:WBR982918 WLN982917:WLN982918 WVJ982917:WVJ982918 A65408 IX65408 ST65408 ACP65408 AML65408 AWH65408 BGD65408 BPZ65408 BZV65408 CJR65408 CTN65408 DDJ65408 DNF65408 DXB65408 EGX65408 EQT65408 FAP65408 FKL65408 FUH65408 GED65408 GNZ65408 GXV65408 HHR65408 HRN65408 IBJ65408 ILF65408 IVB65408 JEX65408 JOT65408 JYP65408 KIL65408 KSH65408 LCD65408 LLZ65408 LVV65408 MFR65408 MPN65408 MZJ65408 NJF65408 NTB65408 OCX65408 OMT65408 OWP65408 PGL65408 PQH65408 QAD65408 QJZ65408 QTV65408 RDR65408 RNN65408 RXJ65408 SHF65408 SRB65408 TAX65408 TKT65408 TUP65408 UEL65408 UOH65408 UYD65408 VHZ65408 VRV65408 WBR65408 WLN65408 WVJ65408 A130944 IX130944 ST130944 ACP130944 AML130944 AWH130944 BGD130944 BPZ130944 BZV130944 CJR130944 CTN130944 DDJ130944 DNF130944 DXB130944 EGX130944 EQT130944 FAP130944 FKL130944 FUH130944 GED130944 GNZ130944 GXV130944 HHR130944 HRN130944 IBJ130944 ILF130944 IVB130944 JEX130944 JOT130944 JYP130944 KIL130944 KSH130944 LCD130944 LLZ130944 LVV130944 MFR130944 MPN130944 MZJ130944 NJF130944 NTB130944 OCX130944 OMT130944 OWP130944 PGL130944 PQH130944 QAD130944 QJZ130944 QTV130944 RDR130944 RNN130944 RXJ130944 SHF130944 SRB130944 TAX130944 TKT130944 TUP130944 UEL130944 UOH130944 UYD130944 VHZ130944 VRV130944 WBR130944 WLN130944 WVJ130944 A196480 IX196480 ST196480 ACP196480 AML196480 AWH196480 BGD196480 BPZ196480 BZV196480 CJR196480 CTN196480 DDJ196480 DNF196480 DXB196480 EGX196480 EQT196480 FAP196480 FKL196480 FUH196480 GED196480 GNZ196480 GXV196480 HHR196480 HRN196480 IBJ196480 ILF196480 IVB196480 JEX196480 JOT196480 JYP196480 KIL196480 KSH196480 LCD196480 LLZ196480 LVV196480 MFR196480 MPN196480 MZJ196480 NJF196480 NTB196480 OCX196480 OMT196480 OWP196480 PGL196480 PQH196480 QAD196480 QJZ196480 QTV196480 RDR196480 RNN196480 RXJ196480 SHF196480 SRB196480 TAX196480 TKT196480 TUP196480 UEL196480 UOH196480 UYD196480 VHZ196480 VRV196480 WBR196480 WLN196480 WVJ196480 A262016 IX262016 ST262016 ACP262016 AML262016 AWH262016 BGD262016 BPZ262016 BZV262016 CJR262016 CTN262016 DDJ262016 DNF262016 DXB262016 EGX262016 EQT262016 FAP262016 FKL262016 FUH262016 GED262016 GNZ262016 GXV262016 HHR262016 HRN262016 IBJ262016 ILF262016 IVB262016 JEX262016 JOT262016 JYP262016 KIL262016 KSH262016 LCD262016 LLZ262016 LVV262016 MFR262016 MPN262016 MZJ262016 NJF262016 NTB262016 OCX262016 OMT262016 OWP262016 PGL262016 PQH262016 QAD262016 QJZ262016 QTV262016 RDR262016 RNN262016 RXJ262016 SHF262016 SRB262016 TAX262016 TKT262016 TUP262016 UEL262016 UOH262016 UYD262016 VHZ262016 VRV262016 WBR262016 WLN262016 WVJ262016 A327552 IX327552 ST327552 ACP327552 AML327552 AWH327552 BGD327552 BPZ327552 BZV327552 CJR327552 CTN327552 DDJ327552 DNF327552 DXB327552 EGX327552 EQT327552 FAP327552 FKL327552 FUH327552 GED327552 GNZ327552 GXV327552 HHR327552 HRN327552 IBJ327552 ILF327552 IVB327552 JEX327552 JOT327552 JYP327552 KIL327552 KSH327552 LCD327552 LLZ327552 LVV327552 MFR327552 MPN327552 MZJ327552 NJF327552 NTB327552 OCX327552 OMT327552 OWP327552 PGL327552 PQH327552 QAD327552 QJZ327552 QTV327552 RDR327552 RNN327552 RXJ327552 SHF327552 SRB327552 TAX327552 TKT327552 TUP327552 UEL327552 UOH327552 UYD327552 VHZ327552 VRV327552 WBR327552 WLN327552 WVJ327552 A393088 IX393088 ST393088 ACP393088 AML393088 AWH393088 BGD393088 BPZ393088 BZV393088 CJR393088 CTN393088 DDJ393088 DNF393088 DXB393088 EGX393088 EQT393088 FAP393088 FKL393088 FUH393088 GED393088 GNZ393088 GXV393088 HHR393088 HRN393088 IBJ393088 ILF393088 IVB393088 JEX393088 JOT393088 JYP393088 KIL393088 KSH393088 LCD393088 LLZ393088 LVV393088 MFR393088 MPN393088 MZJ393088 NJF393088 NTB393088 OCX393088 OMT393088 OWP393088 PGL393088 PQH393088 QAD393088 QJZ393088 QTV393088 RDR393088 RNN393088 RXJ393088 SHF393088 SRB393088 TAX393088 TKT393088 TUP393088 UEL393088 UOH393088 UYD393088 VHZ393088 VRV393088 WBR393088 WLN393088 WVJ393088 A458624 IX458624 ST458624 ACP458624 AML458624 AWH458624 BGD458624 BPZ458624 BZV458624 CJR458624 CTN458624 DDJ458624 DNF458624 DXB458624 EGX458624 EQT458624 FAP458624 FKL458624 FUH458624 GED458624 GNZ458624 GXV458624 HHR458624 HRN458624 IBJ458624 ILF458624 IVB458624 JEX458624 JOT458624 JYP458624 KIL458624 KSH458624 LCD458624 LLZ458624 LVV458624 MFR458624 MPN458624 MZJ458624 NJF458624 NTB458624 OCX458624 OMT458624 OWP458624 PGL458624 PQH458624 QAD458624 QJZ458624 QTV458624 RDR458624 RNN458624 RXJ458624 SHF458624 SRB458624 TAX458624 TKT458624 TUP458624 UEL458624 UOH458624 UYD458624 VHZ458624 VRV458624 WBR458624 WLN458624 WVJ458624 A524160 IX524160 ST524160 ACP524160 AML524160 AWH524160 BGD524160 BPZ524160 BZV524160 CJR524160 CTN524160 DDJ524160 DNF524160 DXB524160 EGX524160 EQT524160 FAP524160 FKL524160 FUH524160 GED524160 GNZ524160 GXV524160 HHR524160 HRN524160 IBJ524160 ILF524160 IVB524160 JEX524160 JOT524160 JYP524160 KIL524160 KSH524160 LCD524160 LLZ524160 LVV524160 MFR524160 MPN524160 MZJ524160 NJF524160 NTB524160 OCX524160 OMT524160 OWP524160 PGL524160 PQH524160 QAD524160 QJZ524160 QTV524160 RDR524160 RNN524160 RXJ524160 SHF524160 SRB524160 TAX524160 TKT524160 TUP524160 UEL524160 UOH524160 UYD524160 VHZ524160 VRV524160 WBR524160 WLN524160 WVJ524160 A589696 IX589696 ST589696 ACP589696 AML589696 AWH589696 BGD589696 BPZ589696 BZV589696 CJR589696 CTN589696 DDJ589696 DNF589696 DXB589696 EGX589696 EQT589696 FAP589696 FKL589696 FUH589696 GED589696 GNZ589696 GXV589696 HHR589696 HRN589696 IBJ589696 ILF589696 IVB589696 JEX589696 JOT589696 JYP589696 KIL589696 KSH589696 LCD589696 LLZ589696 LVV589696 MFR589696 MPN589696 MZJ589696 NJF589696 NTB589696 OCX589696 OMT589696 OWP589696 PGL589696 PQH589696 QAD589696 QJZ589696 QTV589696 RDR589696 RNN589696 RXJ589696 SHF589696 SRB589696 TAX589696 TKT589696 TUP589696 UEL589696 UOH589696 UYD589696 VHZ589696 VRV589696 WBR589696 WLN589696 WVJ589696 A655232 IX655232 ST655232 ACP655232 AML655232 AWH655232 BGD655232 BPZ655232 BZV655232 CJR655232 CTN655232 DDJ655232 DNF655232 DXB655232 EGX655232 EQT655232 FAP655232 FKL655232 FUH655232 GED655232 GNZ655232 GXV655232 HHR655232 HRN655232 IBJ655232 ILF655232 IVB655232 JEX655232 JOT655232 JYP655232 KIL655232 KSH655232 LCD655232 LLZ655232 LVV655232 MFR655232 MPN655232 MZJ655232 NJF655232 NTB655232 OCX655232 OMT655232 OWP655232 PGL655232 PQH655232 QAD655232 QJZ655232 QTV655232 RDR655232 RNN655232 RXJ655232 SHF655232 SRB655232 TAX655232 TKT655232 TUP655232 UEL655232 UOH655232 UYD655232 VHZ655232 VRV655232 WBR655232 WLN655232 WVJ655232 A720768 IX720768 ST720768 ACP720768 AML720768 AWH720768 BGD720768 BPZ720768 BZV720768 CJR720768 CTN720768 DDJ720768 DNF720768 DXB720768 EGX720768 EQT720768 FAP720768 FKL720768 FUH720768 GED720768 GNZ720768 GXV720768 HHR720768 HRN720768 IBJ720768 ILF720768 IVB720768 JEX720768 JOT720768 JYP720768 KIL720768 KSH720768 LCD720768 LLZ720768 LVV720768 MFR720768 MPN720768 MZJ720768 NJF720768 NTB720768 OCX720768 OMT720768 OWP720768 PGL720768 PQH720768 QAD720768 QJZ720768 QTV720768 RDR720768 RNN720768 RXJ720768 SHF720768 SRB720768 TAX720768 TKT720768 TUP720768 UEL720768 UOH720768 UYD720768 VHZ720768 VRV720768 WBR720768 WLN720768 WVJ720768 A786304 IX786304 ST786304 ACP786304 AML786304 AWH786304 BGD786304 BPZ786304 BZV786304 CJR786304 CTN786304 DDJ786304 DNF786304 DXB786304 EGX786304 EQT786304 FAP786304 FKL786304 FUH786304 GED786304 GNZ786304 GXV786304 HHR786304 HRN786304 IBJ786304 ILF786304 IVB786304 JEX786304 JOT786304 JYP786304 KIL786304 KSH786304 LCD786304 LLZ786304 LVV786304 MFR786304 MPN786304 MZJ786304 NJF786304 NTB786304 OCX786304 OMT786304 OWP786304 PGL786304 PQH786304 QAD786304 QJZ786304 QTV786304 RDR786304 RNN786304 RXJ786304 SHF786304 SRB786304 TAX786304 TKT786304 TUP786304 UEL786304 UOH786304 UYD786304 VHZ786304 VRV786304 WBR786304 WLN786304 WVJ786304 A851840 IX851840 ST851840 ACP851840 AML851840 AWH851840 BGD851840 BPZ851840 BZV851840 CJR851840 CTN851840 DDJ851840 DNF851840 DXB851840 EGX851840 EQT851840 FAP851840 FKL851840 FUH851840 GED851840 GNZ851840 GXV851840 HHR851840 HRN851840 IBJ851840 ILF851840 IVB851840 JEX851840 JOT851840 JYP851840 KIL851840 KSH851840 LCD851840 LLZ851840 LVV851840 MFR851840 MPN851840 MZJ851840 NJF851840 NTB851840 OCX851840 OMT851840 OWP851840 PGL851840 PQH851840 QAD851840 QJZ851840 QTV851840 RDR851840 RNN851840 RXJ851840 SHF851840 SRB851840 TAX851840 TKT851840 TUP851840 UEL851840 UOH851840 UYD851840 VHZ851840 VRV851840 WBR851840 WLN851840 WVJ851840 A917376 IX917376 ST917376 ACP917376 AML917376 AWH917376 BGD917376 BPZ917376 BZV917376 CJR917376 CTN917376 DDJ917376 DNF917376 DXB917376 EGX917376 EQT917376 FAP917376 FKL917376 FUH917376 GED917376 GNZ917376 GXV917376 HHR917376 HRN917376 IBJ917376 ILF917376 IVB917376 JEX917376 JOT917376 JYP917376 KIL917376 KSH917376 LCD917376 LLZ917376 LVV917376 MFR917376 MPN917376 MZJ917376 NJF917376 NTB917376 OCX917376 OMT917376 OWP917376 PGL917376 PQH917376 QAD917376 QJZ917376 QTV917376 RDR917376 RNN917376 RXJ917376 SHF917376 SRB917376 TAX917376 TKT917376 TUP917376 UEL917376 UOH917376 UYD917376 VHZ917376 VRV917376 WBR917376 WLN917376 WVJ917376 A982912 IX982912 ST982912 ACP982912 AML982912 AWH982912 BGD982912 BPZ982912 BZV982912 CJR982912 CTN982912 DDJ982912 DNF982912 DXB982912 EGX982912 EQT982912 FAP982912 FKL982912 FUH982912 GED982912 GNZ982912 GXV982912 HHR982912 HRN982912 IBJ982912 ILF982912 IVB982912 JEX982912 JOT982912 JYP982912 KIL982912 KSH982912 LCD982912 LLZ982912 LVV982912 MFR982912 MPN982912 MZJ982912 NJF982912 NTB982912 OCX982912 OMT982912 OWP982912 PGL982912 PQH982912 QAD982912 QJZ982912 QTV982912 RDR982912 RNN982912 RXJ982912 SHF982912 SRB982912 TAX982912 TKT982912 TUP982912 UEL982912 UOH982912 UYD982912 VHZ982912 VRV982912 WBR982912 WLN982912 WVJ982912 A65393 IX65393 ST65393 ACP65393 AML65393 AWH65393 BGD65393 BPZ65393 BZV65393 CJR65393 CTN65393 DDJ65393 DNF65393 DXB65393 EGX65393 EQT65393 FAP65393 FKL65393 FUH65393 GED65393 GNZ65393 GXV65393 HHR65393 HRN65393 IBJ65393 ILF65393 IVB65393 JEX65393 JOT65393 JYP65393 KIL65393 KSH65393 LCD65393 LLZ65393 LVV65393 MFR65393 MPN65393 MZJ65393 NJF65393 NTB65393 OCX65393 OMT65393 OWP65393 PGL65393 PQH65393 QAD65393 QJZ65393 QTV65393 RDR65393 RNN65393 RXJ65393 SHF65393 SRB65393 TAX65393 TKT65393 TUP65393 UEL65393 UOH65393 UYD65393 VHZ65393 VRV65393 WBR65393 WLN65393 WVJ65393 A130929 IX130929 ST130929 ACP130929 AML130929 AWH130929 BGD130929 BPZ130929 BZV130929 CJR130929 CTN130929 DDJ130929 DNF130929 DXB130929 EGX130929 EQT130929 FAP130929 FKL130929 FUH130929 GED130929 GNZ130929 GXV130929 HHR130929 HRN130929 IBJ130929 ILF130929 IVB130929 JEX130929 JOT130929 JYP130929 KIL130929 KSH130929 LCD130929 LLZ130929 LVV130929 MFR130929 MPN130929 MZJ130929 NJF130929 NTB130929 OCX130929 OMT130929 OWP130929 PGL130929 PQH130929 QAD130929 QJZ130929 QTV130929 RDR130929 RNN130929 RXJ130929 SHF130929 SRB130929 TAX130929 TKT130929 TUP130929 UEL130929 UOH130929 UYD130929 VHZ130929 VRV130929 WBR130929 WLN130929 WVJ130929 A196465 IX196465 ST196465 ACP196465 AML196465 AWH196465 BGD196465 BPZ196465 BZV196465 CJR196465 CTN196465 DDJ196465 DNF196465 DXB196465 EGX196465 EQT196465 FAP196465 FKL196465 FUH196465 GED196465 GNZ196465 GXV196465 HHR196465 HRN196465 IBJ196465 ILF196465 IVB196465 JEX196465 JOT196465 JYP196465 KIL196465 KSH196465 LCD196465 LLZ196465 LVV196465 MFR196465 MPN196465 MZJ196465 NJF196465 NTB196465 OCX196465 OMT196465 OWP196465 PGL196465 PQH196465 QAD196465 QJZ196465 QTV196465 RDR196465 RNN196465 RXJ196465 SHF196465 SRB196465 TAX196465 TKT196465 TUP196465 UEL196465 UOH196465 UYD196465 VHZ196465 VRV196465 WBR196465 WLN196465 WVJ196465 A262001 IX262001 ST262001 ACP262001 AML262001 AWH262001 BGD262001 BPZ262001 BZV262001 CJR262001 CTN262001 DDJ262001 DNF262001 DXB262001 EGX262001 EQT262001 FAP262001 FKL262001 FUH262001 GED262001 GNZ262001 GXV262001 HHR262001 HRN262001 IBJ262001 ILF262001 IVB262001 JEX262001 JOT262001 JYP262001 KIL262001 KSH262001 LCD262001 LLZ262001 LVV262001 MFR262001 MPN262001 MZJ262001 NJF262001 NTB262001 OCX262001 OMT262001 OWP262001 PGL262001 PQH262001 QAD262001 QJZ262001 QTV262001 RDR262001 RNN262001 RXJ262001 SHF262001 SRB262001 TAX262001 TKT262001 TUP262001 UEL262001 UOH262001 UYD262001 VHZ262001 VRV262001 WBR262001 WLN262001 WVJ262001 A327537 IX327537 ST327537 ACP327537 AML327537 AWH327537 BGD327537 BPZ327537 BZV327537 CJR327537 CTN327537 DDJ327537 DNF327537 DXB327537 EGX327537 EQT327537 FAP327537 FKL327537 FUH327537 GED327537 GNZ327537 GXV327537 HHR327537 HRN327537 IBJ327537 ILF327537 IVB327537 JEX327537 JOT327537 JYP327537 KIL327537 KSH327537 LCD327537 LLZ327537 LVV327537 MFR327537 MPN327537 MZJ327537 NJF327537 NTB327537 OCX327537 OMT327537 OWP327537 PGL327537 PQH327537 QAD327537 QJZ327537 QTV327537 RDR327537 RNN327537 RXJ327537 SHF327537 SRB327537 TAX327537 TKT327537 TUP327537 UEL327537 UOH327537 UYD327537 VHZ327537 VRV327537 WBR327537 WLN327537 WVJ327537 A393073 IX393073 ST393073 ACP393073 AML393073 AWH393073 BGD393073 BPZ393073 BZV393073 CJR393073 CTN393073 DDJ393073 DNF393073 DXB393073 EGX393073 EQT393073 FAP393073 FKL393073 FUH393073 GED393073 GNZ393073 GXV393073 HHR393073 HRN393073 IBJ393073 ILF393073 IVB393073 JEX393073 JOT393073 JYP393073 KIL393073 KSH393073 LCD393073 LLZ393073 LVV393073 MFR393073 MPN393073 MZJ393073 NJF393073 NTB393073 OCX393073 OMT393073 OWP393073 PGL393073 PQH393073 QAD393073 QJZ393073 QTV393073 RDR393073 RNN393073 RXJ393073 SHF393073 SRB393073 TAX393073 TKT393073 TUP393073 UEL393073 UOH393073 UYD393073 VHZ393073 VRV393073 WBR393073 WLN393073 WVJ393073 A458609 IX458609 ST458609 ACP458609 AML458609 AWH458609 BGD458609 BPZ458609 BZV458609 CJR458609 CTN458609 DDJ458609 DNF458609 DXB458609 EGX458609 EQT458609 FAP458609 FKL458609 FUH458609 GED458609 GNZ458609 GXV458609 HHR458609 HRN458609 IBJ458609 ILF458609 IVB458609 JEX458609 JOT458609 JYP458609 KIL458609 KSH458609 LCD458609 LLZ458609 LVV458609 MFR458609 MPN458609 MZJ458609 NJF458609 NTB458609 OCX458609 OMT458609 OWP458609 PGL458609 PQH458609 QAD458609 QJZ458609 QTV458609 RDR458609 RNN458609 RXJ458609 SHF458609 SRB458609 TAX458609 TKT458609 TUP458609 UEL458609 UOH458609 UYD458609 VHZ458609 VRV458609 WBR458609 WLN458609 WVJ458609 A524145 IX524145 ST524145 ACP524145 AML524145 AWH524145 BGD524145 BPZ524145 BZV524145 CJR524145 CTN524145 DDJ524145 DNF524145 DXB524145 EGX524145 EQT524145 FAP524145 FKL524145 FUH524145 GED524145 GNZ524145 GXV524145 HHR524145 HRN524145 IBJ524145 ILF524145 IVB524145 JEX524145 JOT524145 JYP524145 KIL524145 KSH524145 LCD524145 LLZ524145 LVV524145 MFR524145 MPN524145 MZJ524145 NJF524145 NTB524145 OCX524145 OMT524145 OWP524145 PGL524145 PQH524145 QAD524145 QJZ524145 QTV524145 RDR524145 RNN524145 RXJ524145 SHF524145 SRB524145 TAX524145 TKT524145 TUP524145 UEL524145 UOH524145 UYD524145 VHZ524145 VRV524145 WBR524145 WLN524145 WVJ524145 A589681 IX589681 ST589681 ACP589681 AML589681 AWH589681 BGD589681 BPZ589681 BZV589681 CJR589681 CTN589681 DDJ589681 DNF589681 DXB589681 EGX589681 EQT589681 FAP589681 FKL589681 FUH589681 GED589681 GNZ589681 GXV589681 HHR589681 HRN589681 IBJ589681 ILF589681 IVB589681 JEX589681 JOT589681 JYP589681 KIL589681 KSH589681 LCD589681 LLZ589681 LVV589681 MFR589681 MPN589681 MZJ589681 NJF589681 NTB589681 OCX589681 OMT589681 OWP589681 PGL589681 PQH589681 QAD589681 QJZ589681 QTV589681 RDR589681 RNN589681 RXJ589681 SHF589681 SRB589681 TAX589681 TKT589681 TUP589681 UEL589681 UOH589681 UYD589681 VHZ589681 VRV589681 WBR589681 WLN589681 WVJ589681 A655217 IX655217 ST655217 ACP655217 AML655217 AWH655217 BGD655217 BPZ655217 BZV655217 CJR655217 CTN655217 DDJ655217 DNF655217 DXB655217 EGX655217 EQT655217 FAP655217 FKL655217 FUH655217 GED655217 GNZ655217 GXV655217 HHR655217 HRN655217 IBJ655217 ILF655217 IVB655217 JEX655217 JOT655217 JYP655217 KIL655217 KSH655217 LCD655217 LLZ655217 LVV655217 MFR655217 MPN655217 MZJ655217 NJF655217 NTB655217 OCX655217 OMT655217 OWP655217 PGL655217 PQH655217 QAD655217 QJZ655217 QTV655217 RDR655217 RNN655217 RXJ655217 SHF655217 SRB655217 TAX655217 TKT655217 TUP655217 UEL655217 UOH655217 UYD655217 VHZ655217 VRV655217 WBR655217 WLN655217 WVJ655217 A720753 IX720753 ST720753 ACP720753 AML720753 AWH720753 BGD720753 BPZ720753 BZV720753 CJR720753 CTN720753 DDJ720753 DNF720753 DXB720753 EGX720753 EQT720753 FAP720753 FKL720753 FUH720753 GED720753 GNZ720753 GXV720753 HHR720753 HRN720753 IBJ720753 ILF720753 IVB720753 JEX720753 JOT720753 JYP720753 KIL720753 KSH720753 LCD720753 LLZ720753 LVV720753 MFR720753 MPN720753 MZJ720753 NJF720753 NTB720753 OCX720753 OMT720753 OWP720753 PGL720753 PQH720753 QAD720753 QJZ720753 QTV720753 RDR720753 RNN720753 RXJ720753 SHF720753 SRB720753 TAX720753 TKT720753 TUP720753 UEL720753 UOH720753 UYD720753 VHZ720753 VRV720753 WBR720753 WLN720753 WVJ720753 A786289 IX786289 ST786289 ACP786289 AML786289 AWH786289 BGD786289 BPZ786289 BZV786289 CJR786289 CTN786289 DDJ786289 DNF786289 DXB786289 EGX786289 EQT786289 FAP786289 FKL786289 FUH786289 GED786289 GNZ786289 GXV786289 HHR786289 HRN786289 IBJ786289 ILF786289 IVB786289 JEX786289 JOT786289 JYP786289 KIL786289 KSH786289 LCD786289 LLZ786289 LVV786289 MFR786289 MPN786289 MZJ786289 NJF786289 NTB786289 OCX786289 OMT786289 OWP786289 PGL786289 PQH786289 QAD786289 QJZ786289 QTV786289 RDR786289 RNN786289 RXJ786289 SHF786289 SRB786289 TAX786289 TKT786289 TUP786289 UEL786289 UOH786289 UYD786289 VHZ786289 VRV786289 WBR786289 WLN786289 WVJ786289 A851825 IX851825 ST851825 ACP851825 AML851825 AWH851825 BGD851825 BPZ851825 BZV851825 CJR851825 CTN851825 DDJ851825 DNF851825 DXB851825 EGX851825 EQT851825 FAP851825 FKL851825 FUH851825 GED851825 GNZ851825 GXV851825 HHR851825 HRN851825 IBJ851825 ILF851825 IVB851825 JEX851825 JOT851825 JYP851825 KIL851825 KSH851825 LCD851825 LLZ851825 LVV851825 MFR851825 MPN851825 MZJ851825 NJF851825 NTB851825 OCX851825 OMT851825 OWP851825 PGL851825 PQH851825 QAD851825 QJZ851825 QTV851825 RDR851825 RNN851825 RXJ851825 SHF851825 SRB851825 TAX851825 TKT851825 TUP851825 UEL851825 UOH851825 UYD851825 VHZ851825 VRV851825 WBR851825 WLN851825 WVJ851825 A917361 IX917361 ST917361 ACP917361 AML917361 AWH917361 BGD917361 BPZ917361 BZV917361 CJR917361 CTN917361 DDJ917361 DNF917361 DXB917361 EGX917361 EQT917361 FAP917361 FKL917361 FUH917361 GED917361 GNZ917361 GXV917361 HHR917361 HRN917361 IBJ917361 ILF917361 IVB917361 JEX917361 JOT917361 JYP917361 KIL917361 KSH917361 LCD917361 LLZ917361 LVV917361 MFR917361 MPN917361 MZJ917361 NJF917361 NTB917361 OCX917361 OMT917361 OWP917361 PGL917361 PQH917361 QAD917361 QJZ917361 QTV917361 RDR917361 RNN917361 RXJ917361 SHF917361 SRB917361 TAX917361 TKT917361 TUP917361 UEL917361 UOH917361 UYD917361 VHZ917361 VRV917361 WBR917361 WLN917361 WVJ917361 A982897 IX982897 ST982897 ACP982897 AML982897 AWH982897 BGD982897 BPZ982897 BZV982897 CJR982897 CTN982897 DDJ982897 DNF982897 DXB982897 EGX982897 EQT982897 FAP982897 FKL982897 FUH982897 GED982897 GNZ982897 GXV982897 HHR982897 HRN982897 IBJ982897 ILF982897 IVB982897 JEX982897 JOT982897 JYP982897 KIL982897 KSH982897 LCD982897 LLZ982897 LVV982897 MFR982897 MPN982897 MZJ982897 NJF982897 NTB982897 OCX982897 OMT982897 OWP982897 PGL982897 PQH982897 QAD982897 QJZ982897 QTV982897 RDR982897 RNN982897 RXJ982897 SHF982897 SRB982897 TAX982897 TKT982897 TUP982897 UEL982897 UOH982897 UYD982897 VHZ982897 VRV982897 WBR982897 WLN982897 WVJ982897 WVJ982883 A65379 IX65379 ST65379 ACP65379 AML65379 AWH65379 BGD65379 BPZ65379 BZV65379 CJR65379 CTN65379 DDJ65379 DNF65379 DXB65379 EGX65379 EQT65379 FAP65379 FKL65379 FUH65379 GED65379 GNZ65379 GXV65379 HHR65379 HRN65379 IBJ65379 ILF65379 IVB65379 JEX65379 JOT65379 JYP65379 KIL65379 KSH65379 LCD65379 LLZ65379 LVV65379 MFR65379 MPN65379 MZJ65379 NJF65379 NTB65379 OCX65379 OMT65379 OWP65379 PGL65379 PQH65379 QAD65379 QJZ65379 QTV65379 RDR65379 RNN65379 RXJ65379 SHF65379 SRB65379 TAX65379 TKT65379 TUP65379 UEL65379 UOH65379 UYD65379 VHZ65379 VRV65379 WBR65379 WLN65379 WVJ65379 A130915 IX130915 ST130915 ACP130915 AML130915 AWH130915 BGD130915 BPZ130915 BZV130915 CJR130915 CTN130915 DDJ130915 DNF130915 DXB130915 EGX130915 EQT130915 FAP130915 FKL130915 FUH130915 GED130915 GNZ130915 GXV130915 HHR130915 HRN130915 IBJ130915 ILF130915 IVB130915 JEX130915 JOT130915 JYP130915 KIL130915 KSH130915 LCD130915 LLZ130915 LVV130915 MFR130915 MPN130915 MZJ130915 NJF130915 NTB130915 OCX130915 OMT130915 OWP130915 PGL130915 PQH130915 QAD130915 QJZ130915 QTV130915 RDR130915 RNN130915 RXJ130915 SHF130915 SRB130915 TAX130915 TKT130915 TUP130915 UEL130915 UOH130915 UYD130915 VHZ130915 VRV130915 WBR130915 WLN130915 WVJ130915 A196451 IX196451 ST196451 ACP196451 AML196451 AWH196451 BGD196451 BPZ196451 BZV196451 CJR196451 CTN196451 DDJ196451 DNF196451 DXB196451 EGX196451 EQT196451 FAP196451 FKL196451 FUH196451 GED196451 GNZ196451 GXV196451 HHR196451 HRN196451 IBJ196451 ILF196451 IVB196451 JEX196451 JOT196451 JYP196451 KIL196451 KSH196451 LCD196451 LLZ196451 LVV196451 MFR196451 MPN196451 MZJ196451 NJF196451 NTB196451 OCX196451 OMT196451 OWP196451 PGL196451 PQH196451 QAD196451 QJZ196451 QTV196451 RDR196451 RNN196451 RXJ196451 SHF196451 SRB196451 TAX196451 TKT196451 TUP196451 UEL196451 UOH196451 UYD196451 VHZ196451 VRV196451 WBR196451 WLN196451 WVJ196451 A261987 IX261987 ST261987 ACP261987 AML261987 AWH261987 BGD261987 BPZ261987 BZV261987 CJR261987 CTN261987 DDJ261987 DNF261987 DXB261987 EGX261987 EQT261987 FAP261987 FKL261987 FUH261987 GED261987 GNZ261987 GXV261987 HHR261987 HRN261987 IBJ261987 ILF261987 IVB261987 JEX261987 JOT261987 JYP261987 KIL261987 KSH261987 LCD261987 LLZ261987 LVV261987 MFR261987 MPN261987 MZJ261987 NJF261987 NTB261987 OCX261987 OMT261987 OWP261987 PGL261987 PQH261987 QAD261987 QJZ261987 QTV261987 RDR261987 RNN261987 RXJ261987 SHF261987 SRB261987 TAX261987 TKT261987 TUP261987 UEL261987 UOH261987 UYD261987 VHZ261987 VRV261987 WBR261987 WLN261987 WVJ261987 A327523 IX327523 ST327523 ACP327523 AML327523 AWH327523 BGD327523 BPZ327523 BZV327523 CJR327523 CTN327523 DDJ327523 DNF327523 DXB327523 EGX327523 EQT327523 FAP327523 FKL327523 FUH327523 GED327523 GNZ327523 GXV327523 HHR327523 HRN327523 IBJ327523 ILF327523 IVB327523 JEX327523 JOT327523 JYP327523 KIL327523 KSH327523 LCD327523 LLZ327523 LVV327523 MFR327523 MPN327523 MZJ327523 NJF327523 NTB327523 OCX327523 OMT327523 OWP327523 PGL327523 PQH327523 QAD327523 QJZ327523 QTV327523 RDR327523 RNN327523 RXJ327523 SHF327523 SRB327523 TAX327523 TKT327523 TUP327523 UEL327523 UOH327523 UYD327523 VHZ327523 VRV327523 WBR327523 WLN327523 WVJ327523 A393059 IX393059 ST393059 ACP393059 AML393059 AWH393059 BGD393059 BPZ393059 BZV393059 CJR393059 CTN393059 DDJ393059 DNF393059 DXB393059 EGX393059 EQT393059 FAP393059 FKL393059 FUH393059 GED393059 GNZ393059 GXV393059 HHR393059 HRN393059 IBJ393059 ILF393059 IVB393059 JEX393059 JOT393059 JYP393059 KIL393059 KSH393059 LCD393059 LLZ393059 LVV393059 MFR393059 MPN393059 MZJ393059 NJF393059 NTB393059 OCX393059 OMT393059 OWP393059 PGL393059 PQH393059 QAD393059 QJZ393059 QTV393059 RDR393059 RNN393059 RXJ393059 SHF393059 SRB393059 TAX393059 TKT393059 TUP393059 UEL393059 UOH393059 UYD393059 VHZ393059 VRV393059 WBR393059 WLN393059 WVJ393059 A458595 IX458595 ST458595 ACP458595 AML458595 AWH458595 BGD458595 BPZ458595 BZV458595 CJR458595 CTN458595 DDJ458595 DNF458595 DXB458595 EGX458595 EQT458595 FAP458595 FKL458595 FUH458595 GED458595 GNZ458595 GXV458595 HHR458595 HRN458595 IBJ458595 ILF458595 IVB458595 JEX458595 JOT458595 JYP458595 KIL458595 KSH458595 LCD458595 LLZ458595 LVV458595 MFR458595 MPN458595 MZJ458595 NJF458595 NTB458595 OCX458595 OMT458595 OWP458595 PGL458595 PQH458595 QAD458595 QJZ458595 QTV458595 RDR458595 RNN458595 RXJ458595 SHF458595 SRB458595 TAX458595 TKT458595 TUP458595 UEL458595 UOH458595 UYD458595 VHZ458595 VRV458595 WBR458595 WLN458595 WVJ458595 A524131 IX524131 ST524131 ACP524131 AML524131 AWH524131 BGD524131 BPZ524131 BZV524131 CJR524131 CTN524131 DDJ524131 DNF524131 DXB524131 EGX524131 EQT524131 FAP524131 FKL524131 FUH524131 GED524131 GNZ524131 GXV524131 HHR524131 HRN524131 IBJ524131 ILF524131 IVB524131 JEX524131 JOT524131 JYP524131 KIL524131 KSH524131 LCD524131 LLZ524131 LVV524131 MFR524131 MPN524131 MZJ524131 NJF524131 NTB524131 OCX524131 OMT524131 OWP524131 PGL524131 PQH524131 QAD524131 QJZ524131 QTV524131 RDR524131 RNN524131 RXJ524131 SHF524131 SRB524131 TAX524131 TKT524131 TUP524131 UEL524131 UOH524131 UYD524131 VHZ524131 VRV524131 WBR524131 WLN524131 WVJ524131 A589667 IX589667 ST589667 ACP589667 AML589667 AWH589667 BGD589667 BPZ589667 BZV589667 CJR589667 CTN589667 DDJ589667 DNF589667 DXB589667 EGX589667 EQT589667 FAP589667 FKL589667 FUH589667 GED589667 GNZ589667 GXV589667 HHR589667 HRN589667 IBJ589667 ILF589667 IVB589667 JEX589667 JOT589667 JYP589667 KIL589667 KSH589667 LCD589667 LLZ589667 LVV589667 MFR589667 MPN589667 MZJ589667 NJF589667 NTB589667 OCX589667 OMT589667 OWP589667 PGL589667 PQH589667 QAD589667 QJZ589667 QTV589667 RDR589667 RNN589667 RXJ589667 SHF589667 SRB589667 TAX589667 TKT589667 TUP589667 UEL589667 UOH589667 UYD589667 VHZ589667 VRV589667 WBR589667 WLN589667 WVJ589667 A655203 IX655203 ST655203 ACP655203 AML655203 AWH655203 BGD655203 BPZ655203 BZV655203 CJR655203 CTN655203 DDJ655203 DNF655203 DXB655203 EGX655203 EQT655203 FAP655203 FKL655203 FUH655203 GED655203 GNZ655203 GXV655203 HHR655203 HRN655203 IBJ655203 ILF655203 IVB655203 JEX655203 JOT655203 JYP655203 KIL655203 KSH655203 LCD655203 LLZ655203 LVV655203 MFR655203 MPN655203 MZJ655203 NJF655203 NTB655203 OCX655203 OMT655203 OWP655203 PGL655203 PQH655203 QAD655203 QJZ655203 QTV655203 RDR655203 RNN655203 RXJ655203 SHF655203 SRB655203 TAX655203 TKT655203 TUP655203 UEL655203 UOH655203 UYD655203 VHZ655203 VRV655203 WBR655203 WLN655203 WVJ655203 A720739 IX720739 ST720739 ACP720739 AML720739 AWH720739 BGD720739 BPZ720739 BZV720739 CJR720739 CTN720739 DDJ720739 DNF720739 DXB720739 EGX720739 EQT720739 FAP720739 FKL720739 FUH720739 GED720739 GNZ720739 GXV720739 HHR720739 HRN720739 IBJ720739 ILF720739 IVB720739 JEX720739 JOT720739 JYP720739 KIL720739 KSH720739 LCD720739 LLZ720739 LVV720739 MFR720739 MPN720739 MZJ720739 NJF720739 NTB720739 OCX720739 OMT720739 OWP720739 PGL720739 PQH720739 QAD720739 QJZ720739 QTV720739 RDR720739 RNN720739 RXJ720739 SHF720739 SRB720739 TAX720739 TKT720739 TUP720739 UEL720739 UOH720739 UYD720739 VHZ720739 VRV720739 WBR720739 WLN720739 WVJ720739 A786275 IX786275 ST786275 ACP786275 AML786275 AWH786275 BGD786275 BPZ786275 BZV786275 CJR786275 CTN786275 DDJ786275 DNF786275 DXB786275 EGX786275 EQT786275 FAP786275 FKL786275 FUH786275 GED786275 GNZ786275 GXV786275 HHR786275 HRN786275 IBJ786275 ILF786275 IVB786275 JEX786275 JOT786275 JYP786275 KIL786275 KSH786275 LCD786275 LLZ786275 LVV786275 MFR786275 MPN786275 MZJ786275 NJF786275 NTB786275 OCX786275 OMT786275 OWP786275 PGL786275 PQH786275 QAD786275 QJZ786275 QTV786275 RDR786275 RNN786275 RXJ786275 SHF786275 SRB786275 TAX786275 TKT786275 TUP786275 UEL786275 UOH786275 UYD786275 VHZ786275 VRV786275 WBR786275 WLN786275 WVJ786275 A851811 IX851811 ST851811 ACP851811 AML851811 AWH851811 BGD851811 BPZ851811 BZV851811 CJR851811 CTN851811 DDJ851811 DNF851811 DXB851811 EGX851811 EQT851811 FAP851811 FKL851811 FUH851811 GED851811 GNZ851811 GXV851811 HHR851811 HRN851811 IBJ851811 ILF851811 IVB851811 JEX851811 JOT851811 JYP851811 KIL851811 KSH851811 LCD851811 LLZ851811 LVV851811 MFR851811 MPN851811 MZJ851811 NJF851811 NTB851811 OCX851811 OMT851811 OWP851811 PGL851811 PQH851811 QAD851811 QJZ851811 QTV851811 RDR851811 RNN851811 RXJ851811 SHF851811 SRB851811 TAX851811 TKT851811 TUP851811 UEL851811 UOH851811 UYD851811 VHZ851811 VRV851811 WBR851811 WLN851811 WVJ851811 A917347 IX917347 ST917347 ACP917347 AML917347 AWH917347 BGD917347 BPZ917347 BZV917347 CJR917347 CTN917347 DDJ917347 DNF917347 DXB917347 EGX917347 EQT917347 FAP917347 FKL917347 FUH917347 GED917347 GNZ917347 GXV917347 HHR917347 HRN917347 IBJ917347 ILF917347 IVB917347 JEX917347 JOT917347 JYP917347 KIL917347 KSH917347 LCD917347 LLZ917347 LVV917347 MFR917347 MPN917347 MZJ917347 NJF917347 NTB917347 OCX917347 OMT917347 OWP917347 PGL917347 PQH917347 QAD917347 QJZ917347 QTV917347 RDR917347 RNN917347 RXJ917347 SHF917347 SRB917347 TAX917347 TKT917347 TUP917347 UEL917347 UOH917347 UYD917347 VHZ917347 VRV917347 WBR917347 WLN917347 WVJ917347 A982883 IX982883 ST982883 ACP982883 AML982883 AWH982883 BGD982883 BPZ982883 BZV982883 CJR982883 CTN982883 DDJ982883 DNF982883 DXB982883 EGX982883 EQT982883 FAP982883 FKL982883 FUH982883 GED982883 GNZ982883 GXV982883 HHR982883 HRN982883 IBJ982883 ILF982883 IVB982883 JEX982883 JOT982883 JYP982883 KIL982883 KSH982883 LCD982883 LLZ982883 LVV982883 MFR982883 MPN982883 MZJ982883 NJF982883 NTB982883 OCX982883 OMT982883 OWP982883 PGL982883 PQH982883 QAD982883 QJZ982883 QTV982883 RDR982883 RNN982883 RXJ982883 SHF982883 SRB982883 TAX982883 TKT982883 TUP982883 UEL982883 UOH982883 UYD982883 VHZ982883 VRV982883 WBR982883 WLN982883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WWC982936:WWC982941 WMG982936:WMG982941 WCK982936:WCK982941 VSO982936:VSO982941 VIS982936:VIS982941 UYW982936:UYW982941 UPA982936:UPA982941 UFE982936:UFE982941 TVI982936:TVI982941 TLM982936:TLM982941 TBQ982936:TBQ982941 SRU982936:SRU982941 SHY982936:SHY982941 RYC982936:RYC982941 ROG982936:ROG982941 REK982936:REK982941 QUO982936:QUO982941 QKS982936:QKS982941 QAW982936:QAW982941 PRA982936:PRA982941 PHE982936:PHE982941 OXI982936:OXI982941 ONM982936:ONM982941 ODQ982936:ODQ982941 NTU982936:NTU982941 NJY982936:NJY982941 NAC982936:NAC982941 MQG982936:MQG982941 MGK982936:MGK982941 LWO982936:LWO982941 LMS982936:LMS982941 LCW982936:LCW982941 KTA982936:KTA982941 KJE982936:KJE982941 JZI982936:JZI982941 JPM982936:JPM982941 JFQ982936:JFQ982941 IVU982936:IVU982941 ILY982936:ILY982941 ICC982936:ICC982941 HSG982936:HSG982941 HIK982936:HIK982941 GYO982936:GYO982941 GOS982936:GOS982941 GEW982936:GEW982941 FVA982936:FVA982941 FLE982936:FLE982941 FBI982936:FBI982941 ERM982936:ERM982941 EHQ982936:EHQ982941 DXU982936:DXU982941 DNY982936:DNY982941 DEC982936:DEC982941 CUG982936:CUG982941 CKK982936:CKK982941 CAO982936:CAO982941 BQS982936:BQS982941 BGW982936:BGW982941 AXA982936:AXA982941 ANE982936:ANE982941 ADI982936:ADI982941 TM982936:TM982941 JQ982936:JQ982941 AH982936:AH982941 WWC917400:WWC917405 WMG917400:WMG917405 WCK917400:WCK917405 VSO917400:VSO917405 VIS917400:VIS917405 UYW917400:UYW917405 UPA917400:UPA917405 UFE917400:UFE917405 TVI917400:TVI917405 TLM917400:TLM917405 TBQ917400:TBQ917405 SRU917400:SRU917405 SHY917400:SHY917405 RYC917400:RYC917405 ROG917400:ROG917405 REK917400:REK917405 QUO917400:QUO917405 QKS917400:QKS917405 QAW917400:QAW917405 PRA917400:PRA917405 PHE917400:PHE917405 OXI917400:OXI917405 ONM917400:ONM917405 ODQ917400:ODQ917405 NTU917400:NTU917405 NJY917400:NJY917405 NAC917400:NAC917405 MQG917400:MQG917405 MGK917400:MGK917405 LWO917400:LWO917405 LMS917400:LMS917405 LCW917400:LCW917405 KTA917400:KTA917405 KJE917400:KJE917405 JZI917400:JZI917405 JPM917400:JPM917405 JFQ917400:JFQ917405 IVU917400:IVU917405 ILY917400:ILY917405 ICC917400:ICC917405 HSG917400:HSG917405 HIK917400:HIK917405 GYO917400:GYO917405 GOS917400:GOS917405 GEW917400:GEW917405 FVA917400:FVA917405 FLE917400:FLE917405 FBI917400:FBI917405 ERM917400:ERM917405 EHQ917400:EHQ917405 DXU917400:DXU917405 DNY917400:DNY917405 DEC917400:DEC917405 CUG917400:CUG917405 CKK917400:CKK917405 CAO917400:CAO917405 BQS917400:BQS917405 BGW917400:BGW917405 AXA917400:AXA917405 ANE917400:ANE917405 ADI917400:ADI917405 TM917400:TM917405 JQ917400:JQ917405 AH917400:AH917405 WWC851864:WWC851869 WMG851864:WMG851869 WCK851864:WCK851869 VSO851864:VSO851869 VIS851864:VIS851869 UYW851864:UYW851869 UPA851864:UPA851869 UFE851864:UFE851869 TVI851864:TVI851869 TLM851864:TLM851869 TBQ851864:TBQ851869 SRU851864:SRU851869 SHY851864:SHY851869 RYC851864:RYC851869 ROG851864:ROG851869 REK851864:REK851869 QUO851864:QUO851869 QKS851864:QKS851869 QAW851864:QAW851869 PRA851864:PRA851869 PHE851864:PHE851869 OXI851864:OXI851869 ONM851864:ONM851869 ODQ851864:ODQ851869 NTU851864:NTU851869 NJY851864:NJY851869 NAC851864:NAC851869 MQG851864:MQG851869 MGK851864:MGK851869 LWO851864:LWO851869 LMS851864:LMS851869 LCW851864:LCW851869 KTA851864:KTA851869 KJE851864:KJE851869 JZI851864:JZI851869 JPM851864:JPM851869 JFQ851864:JFQ851869 IVU851864:IVU851869 ILY851864:ILY851869 ICC851864:ICC851869 HSG851864:HSG851869 HIK851864:HIK851869 GYO851864:GYO851869 GOS851864:GOS851869 GEW851864:GEW851869 FVA851864:FVA851869 FLE851864:FLE851869 FBI851864:FBI851869 ERM851864:ERM851869 EHQ851864:EHQ851869 DXU851864:DXU851869 DNY851864:DNY851869 DEC851864:DEC851869 CUG851864:CUG851869 CKK851864:CKK851869 CAO851864:CAO851869 BQS851864:BQS851869 BGW851864:BGW851869 AXA851864:AXA851869 ANE851864:ANE851869 ADI851864:ADI851869 TM851864:TM851869 JQ851864:JQ851869 AH851864:AH851869 WWC786328:WWC786333 WMG786328:WMG786333 WCK786328:WCK786333 VSO786328:VSO786333 VIS786328:VIS786333 UYW786328:UYW786333 UPA786328:UPA786333 UFE786328:UFE786333 TVI786328:TVI786333 TLM786328:TLM786333 TBQ786328:TBQ786333 SRU786328:SRU786333 SHY786328:SHY786333 RYC786328:RYC786333 ROG786328:ROG786333 REK786328:REK786333 QUO786328:QUO786333 QKS786328:QKS786333 QAW786328:QAW786333 PRA786328:PRA786333 PHE786328:PHE786333 OXI786328:OXI786333 ONM786328:ONM786333 ODQ786328:ODQ786333 NTU786328:NTU786333 NJY786328:NJY786333 NAC786328:NAC786333 MQG786328:MQG786333 MGK786328:MGK786333 LWO786328:LWO786333 LMS786328:LMS786333 LCW786328:LCW786333 KTA786328:KTA786333 KJE786328:KJE786333 JZI786328:JZI786333 JPM786328:JPM786333 JFQ786328:JFQ786333 IVU786328:IVU786333 ILY786328:ILY786333 ICC786328:ICC786333 HSG786328:HSG786333 HIK786328:HIK786333 GYO786328:GYO786333 GOS786328:GOS786333 GEW786328:GEW786333 FVA786328:FVA786333 FLE786328:FLE786333 FBI786328:FBI786333 ERM786328:ERM786333 EHQ786328:EHQ786333 DXU786328:DXU786333 DNY786328:DNY786333 DEC786328:DEC786333 CUG786328:CUG786333 CKK786328:CKK786333 CAO786328:CAO786333 BQS786328:BQS786333 BGW786328:BGW786333 AXA786328:AXA786333 ANE786328:ANE786333 ADI786328:ADI786333 TM786328:TM786333 JQ786328:JQ786333 AH786328:AH786333 WWC720792:WWC720797 WMG720792:WMG720797 WCK720792:WCK720797 VSO720792:VSO720797 VIS720792:VIS720797 UYW720792:UYW720797 UPA720792:UPA720797 UFE720792:UFE720797 TVI720792:TVI720797 TLM720792:TLM720797 TBQ720792:TBQ720797 SRU720792:SRU720797 SHY720792:SHY720797 RYC720792:RYC720797 ROG720792:ROG720797 REK720792:REK720797 QUO720792:QUO720797 QKS720792:QKS720797 QAW720792:QAW720797 PRA720792:PRA720797 PHE720792:PHE720797 OXI720792:OXI720797 ONM720792:ONM720797 ODQ720792:ODQ720797 NTU720792:NTU720797 NJY720792:NJY720797 NAC720792:NAC720797 MQG720792:MQG720797 MGK720792:MGK720797 LWO720792:LWO720797 LMS720792:LMS720797 LCW720792:LCW720797 KTA720792:KTA720797 KJE720792:KJE720797 JZI720792:JZI720797 JPM720792:JPM720797 JFQ720792:JFQ720797 IVU720792:IVU720797 ILY720792:ILY720797 ICC720792:ICC720797 HSG720792:HSG720797 HIK720792:HIK720797 GYO720792:GYO720797 GOS720792:GOS720797 GEW720792:GEW720797 FVA720792:FVA720797 FLE720792:FLE720797 FBI720792:FBI720797 ERM720792:ERM720797 EHQ720792:EHQ720797 DXU720792:DXU720797 DNY720792:DNY720797 DEC720792:DEC720797 CUG720792:CUG720797 CKK720792:CKK720797 CAO720792:CAO720797 BQS720792:BQS720797 BGW720792:BGW720797 AXA720792:AXA720797 ANE720792:ANE720797 ADI720792:ADI720797 TM720792:TM720797 JQ720792:JQ720797 AH720792:AH720797 WWC655256:WWC655261 WMG655256:WMG655261 WCK655256:WCK655261 VSO655256:VSO655261 VIS655256:VIS655261 UYW655256:UYW655261 UPA655256:UPA655261 UFE655256:UFE655261 TVI655256:TVI655261 TLM655256:TLM655261 TBQ655256:TBQ655261 SRU655256:SRU655261 SHY655256:SHY655261 RYC655256:RYC655261 ROG655256:ROG655261 REK655256:REK655261 QUO655256:QUO655261 QKS655256:QKS655261 QAW655256:QAW655261 PRA655256:PRA655261 PHE655256:PHE655261 OXI655256:OXI655261 ONM655256:ONM655261 ODQ655256:ODQ655261 NTU655256:NTU655261 NJY655256:NJY655261 NAC655256:NAC655261 MQG655256:MQG655261 MGK655256:MGK655261 LWO655256:LWO655261 LMS655256:LMS655261 LCW655256:LCW655261 KTA655256:KTA655261 KJE655256:KJE655261 JZI655256:JZI655261 JPM655256:JPM655261 JFQ655256:JFQ655261 IVU655256:IVU655261 ILY655256:ILY655261 ICC655256:ICC655261 HSG655256:HSG655261 HIK655256:HIK655261 GYO655256:GYO655261 GOS655256:GOS655261 GEW655256:GEW655261 FVA655256:FVA655261 FLE655256:FLE655261 FBI655256:FBI655261 ERM655256:ERM655261 EHQ655256:EHQ655261 DXU655256:DXU655261 DNY655256:DNY655261 DEC655256:DEC655261 CUG655256:CUG655261 CKK655256:CKK655261 CAO655256:CAO655261 BQS655256:BQS655261 BGW655256:BGW655261 AXA655256:AXA655261 ANE655256:ANE655261 ADI655256:ADI655261 TM655256:TM655261 JQ655256:JQ655261 AH655256:AH655261 WWC589720:WWC589725 WMG589720:WMG589725 WCK589720:WCK589725 VSO589720:VSO589725 VIS589720:VIS589725 UYW589720:UYW589725 UPA589720:UPA589725 UFE589720:UFE589725 TVI589720:TVI589725 TLM589720:TLM589725 TBQ589720:TBQ589725 SRU589720:SRU589725 SHY589720:SHY589725 RYC589720:RYC589725 ROG589720:ROG589725 REK589720:REK589725 QUO589720:QUO589725 QKS589720:QKS589725 QAW589720:QAW589725 PRA589720:PRA589725 PHE589720:PHE589725 OXI589720:OXI589725 ONM589720:ONM589725 ODQ589720:ODQ589725 NTU589720:NTU589725 NJY589720:NJY589725 NAC589720:NAC589725 MQG589720:MQG589725 MGK589720:MGK589725 LWO589720:LWO589725 LMS589720:LMS589725 LCW589720:LCW589725 KTA589720:KTA589725 KJE589720:KJE589725 JZI589720:JZI589725 JPM589720:JPM589725 JFQ589720:JFQ589725 IVU589720:IVU589725 ILY589720:ILY589725 ICC589720:ICC589725 HSG589720:HSG589725 HIK589720:HIK589725 GYO589720:GYO589725 GOS589720:GOS589725 GEW589720:GEW589725 FVA589720:FVA589725 FLE589720:FLE589725 FBI589720:FBI589725 ERM589720:ERM589725 EHQ589720:EHQ589725 DXU589720:DXU589725 DNY589720:DNY589725 DEC589720:DEC589725 CUG589720:CUG589725 CKK589720:CKK589725 CAO589720:CAO589725 BQS589720:BQS589725 BGW589720:BGW589725 AXA589720:AXA589725 ANE589720:ANE589725 ADI589720:ADI589725 TM589720:TM589725 JQ589720:JQ589725 AH589720:AH589725 WWC524184:WWC524189 WMG524184:WMG524189 WCK524184:WCK524189 VSO524184:VSO524189 VIS524184:VIS524189 UYW524184:UYW524189 UPA524184:UPA524189 UFE524184:UFE524189 TVI524184:TVI524189 TLM524184:TLM524189 TBQ524184:TBQ524189 SRU524184:SRU524189 SHY524184:SHY524189 RYC524184:RYC524189 ROG524184:ROG524189 REK524184:REK524189 QUO524184:QUO524189 QKS524184:QKS524189 QAW524184:QAW524189 PRA524184:PRA524189 PHE524184:PHE524189 OXI524184:OXI524189 ONM524184:ONM524189 ODQ524184:ODQ524189 NTU524184:NTU524189 NJY524184:NJY524189 NAC524184:NAC524189 MQG524184:MQG524189 MGK524184:MGK524189 LWO524184:LWO524189 LMS524184:LMS524189 LCW524184:LCW524189 KTA524184:KTA524189 KJE524184:KJE524189 JZI524184:JZI524189 JPM524184:JPM524189 JFQ524184:JFQ524189 IVU524184:IVU524189 ILY524184:ILY524189 ICC524184:ICC524189 HSG524184:HSG524189 HIK524184:HIK524189 GYO524184:GYO524189 GOS524184:GOS524189 GEW524184:GEW524189 FVA524184:FVA524189 FLE524184:FLE524189 FBI524184:FBI524189 ERM524184:ERM524189 EHQ524184:EHQ524189 DXU524184:DXU524189 DNY524184:DNY524189 DEC524184:DEC524189 CUG524184:CUG524189 CKK524184:CKK524189 CAO524184:CAO524189 BQS524184:BQS524189 BGW524184:BGW524189 AXA524184:AXA524189 ANE524184:ANE524189 ADI524184:ADI524189 TM524184:TM524189 JQ524184:JQ524189 AH524184:AH524189 WWC458648:WWC458653 WMG458648:WMG458653 WCK458648:WCK458653 VSO458648:VSO458653 VIS458648:VIS458653 UYW458648:UYW458653 UPA458648:UPA458653 UFE458648:UFE458653 TVI458648:TVI458653 TLM458648:TLM458653 TBQ458648:TBQ458653 SRU458648:SRU458653 SHY458648:SHY458653 RYC458648:RYC458653 ROG458648:ROG458653 REK458648:REK458653 QUO458648:QUO458653 QKS458648:QKS458653 QAW458648:QAW458653 PRA458648:PRA458653 PHE458648:PHE458653 OXI458648:OXI458653 ONM458648:ONM458653 ODQ458648:ODQ458653 NTU458648:NTU458653 NJY458648:NJY458653 NAC458648:NAC458653 MQG458648:MQG458653 MGK458648:MGK458653 LWO458648:LWO458653 LMS458648:LMS458653 LCW458648:LCW458653 KTA458648:KTA458653 KJE458648:KJE458653 JZI458648:JZI458653 JPM458648:JPM458653 JFQ458648:JFQ458653 IVU458648:IVU458653 ILY458648:ILY458653 ICC458648:ICC458653 HSG458648:HSG458653 HIK458648:HIK458653 GYO458648:GYO458653 GOS458648:GOS458653 GEW458648:GEW458653 FVA458648:FVA458653 FLE458648:FLE458653 FBI458648:FBI458653 ERM458648:ERM458653 EHQ458648:EHQ458653 DXU458648:DXU458653 DNY458648:DNY458653 DEC458648:DEC458653 CUG458648:CUG458653 CKK458648:CKK458653 CAO458648:CAO458653 BQS458648:BQS458653 BGW458648:BGW458653 AXA458648:AXA458653 ANE458648:ANE458653 ADI458648:ADI458653 TM458648:TM458653 JQ458648:JQ458653 AH458648:AH458653 WWC393112:WWC393117 WMG393112:WMG393117 WCK393112:WCK393117 VSO393112:VSO393117 VIS393112:VIS393117 UYW393112:UYW393117 UPA393112:UPA393117 UFE393112:UFE393117 TVI393112:TVI393117 TLM393112:TLM393117 TBQ393112:TBQ393117 SRU393112:SRU393117 SHY393112:SHY393117 RYC393112:RYC393117 ROG393112:ROG393117 REK393112:REK393117 QUO393112:QUO393117 QKS393112:QKS393117 QAW393112:QAW393117 PRA393112:PRA393117 PHE393112:PHE393117 OXI393112:OXI393117 ONM393112:ONM393117 ODQ393112:ODQ393117 NTU393112:NTU393117 NJY393112:NJY393117 NAC393112:NAC393117 MQG393112:MQG393117 MGK393112:MGK393117 LWO393112:LWO393117 LMS393112:LMS393117 LCW393112:LCW393117 KTA393112:KTA393117 KJE393112:KJE393117 JZI393112:JZI393117 JPM393112:JPM393117 JFQ393112:JFQ393117 IVU393112:IVU393117 ILY393112:ILY393117 ICC393112:ICC393117 HSG393112:HSG393117 HIK393112:HIK393117 GYO393112:GYO393117 GOS393112:GOS393117 GEW393112:GEW393117 FVA393112:FVA393117 FLE393112:FLE393117 FBI393112:FBI393117 ERM393112:ERM393117 EHQ393112:EHQ393117 DXU393112:DXU393117 DNY393112:DNY393117 DEC393112:DEC393117 CUG393112:CUG393117 CKK393112:CKK393117 CAO393112:CAO393117 BQS393112:BQS393117 BGW393112:BGW393117 AXA393112:AXA393117 ANE393112:ANE393117 ADI393112:ADI393117 TM393112:TM393117 JQ393112:JQ393117 AH393112:AH393117 WWC327576:WWC327581 WMG327576:WMG327581 WCK327576:WCK327581 VSO327576:VSO327581 VIS327576:VIS327581 UYW327576:UYW327581 UPA327576:UPA327581 UFE327576:UFE327581 TVI327576:TVI327581 TLM327576:TLM327581 TBQ327576:TBQ327581 SRU327576:SRU327581 SHY327576:SHY327581 RYC327576:RYC327581 ROG327576:ROG327581 REK327576:REK327581 QUO327576:QUO327581 QKS327576:QKS327581 QAW327576:QAW327581 PRA327576:PRA327581 PHE327576:PHE327581 OXI327576:OXI327581 ONM327576:ONM327581 ODQ327576:ODQ327581 NTU327576:NTU327581 NJY327576:NJY327581 NAC327576:NAC327581 MQG327576:MQG327581 MGK327576:MGK327581 LWO327576:LWO327581 LMS327576:LMS327581 LCW327576:LCW327581 KTA327576:KTA327581 KJE327576:KJE327581 JZI327576:JZI327581 JPM327576:JPM327581 JFQ327576:JFQ327581 IVU327576:IVU327581 ILY327576:ILY327581 ICC327576:ICC327581 HSG327576:HSG327581 HIK327576:HIK327581 GYO327576:GYO327581 GOS327576:GOS327581 GEW327576:GEW327581 FVA327576:FVA327581 FLE327576:FLE327581 FBI327576:FBI327581 ERM327576:ERM327581 EHQ327576:EHQ327581 DXU327576:DXU327581 DNY327576:DNY327581 DEC327576:DEC327581 CUG327576:CUG327581 CKK327576:CKK327581 CAO327576:CAO327581 BQS327576:BQS327581 BGW327576:BGW327581 AXA327576:AXA327581 ANE327576:ANE327581 ADI327576:ADI327581 TM327576:TM327581 JQ327576:JQ327581 AH327576:AH327581 WWC262040:WWC262045 WMG262040:WMG262045 WCK262040:WCK262045 VSO262040:VSO262045 VIS262040:VIS262045 UYW262040:UYW262045 UPA262040:UPA262045 UFE262040:UFE262045 TVI262040:TVI262045 TLM262040:TLM262045 TBQ262040:TBQ262045 SRU262040:SRU262045 SHY262040:SHY262045 RYC262040:RYC262045 ROG262040:ROG262045 REK262040:REK262045 QUO262040:QUO262045 QKS262040:QKS262045 QAW262040:QAW262045 PRA262040:PRA262045 PHE262040:PHE262045 OXI262040:OXI262045 ONM262040:ONM262045 ODQ262040:ODQ262045 NTU262040:NTU262045 NJY262040:NJY262045 NAC262040:NAC262045 MQG262040:MQG262045 MGK262040:MGK262045 LWO262040:LWO262045 LMS262040:LMS262045 LCW262040:LCW262045 KTA262040:KTA262045 KJE262040:KJE262045 JZI262040:JZI262045 JPM262040:JPM262045 JFQ262040:JFQ262045 IVU262040:IVU262045 ILY262040:ILY262045 ICC262040:ICC262045 HSG262040:HSG262045 HIK262040:HIK262045 GYO262040:GYO262045 GOS262040:GOS262045 GEW262040:GEW262045 FVA262040:FVA262045 FLE262040:FLE262045 FBI262040:FBI262045 ERM262040:ERM262045 EHQ262040:EHQ262045 DXU262040:DXU262045 DNY262040:DNY262045 DEC262040:DEC262045 CUG262040:CUG262045 CKK262040:CKK262045 CAO262040:CAO262045 BQS262040:BQS262045 BGW262040:BGW262045 AXA262040:AXA262045 ANE262040:ANE262045 ADI262040:ADI262045 TM262040:TM262045 JQ262040:JQ262045 AH262040:AH262045 WWC196504:WWC196509 WMG196504:WMG196509 WCK196504:WCK196509 VSO196504:VSO196509 VIS196504:VIS196509 UYW196504:UYW196509 UPA196504:UPA196509 UFE196504:UFE196509 TVI196504:TVI196509 TLM196504:TLM196509 TBQ196504:TBQ196509 SRU196504:SRU196509 SHY196504:SHY196509 RYC196504:RYC196509 ROG196504:ROG196509 REK196504:REK196509 QUO196504:QUO196509 QKS196504:QKS196509 QAW196504:QAW196509 PRA196504:PRA196509 PHE196504:PHE196509 OXI196504:OXI196509 ONM196504:ONM196509 ODQ196504:ODQ196509 NTU196504:NTU196509 NJY196504:NJY196509 NAC196504:NAC196509 MQG196504:MQG196509 MGK196504:MGK196509 LWO196504:LWO196509 LMS196504:LMS196509 LCW196504:LCW196509 KTA196504:KTA196509 KJE196504:KJE196509 JZI196504:JZI196509 JPM196504:JPM196509 JFQ196504:JFQ196509 IVU196504:IVU196509 ILY196504:ILY196509 ICC196504:ICC196509 HSG196504:HSG196509 HIK196504:HIK196509 GYO196504:GYO196509 GOS196504:GOS196509 GEW196504:GEW196509 FVA196504:FVA196509 FLE196504:FLE196509 FBI196504:FBI196509 ERM196504:ERM196509 EHQ196504:EHQ196509 DXU196504:DXU196509 DNY196504:DNY196509 DEC196504:DEC196509 CUG196504:CUG196509 CKK196504:CKK196509 CAO196504:CAO196509 BQS196504:BQS196509 BGW196504:BGW196509 AXA196504:AXA196509 ANE196504:ANE196509 ADI196504:ADI196509 TM196504:TM196509 JQ196504:JQ196509 AH196504:AH196509 WWC130968:WWC130973 WMG130968:WMG130973 WCK130968:WCK130973 VSO130968:VSO130973 VIS130968:VIS130973 UYW130968:UYW130973 UPA130968:UPA130973 UFE130968:UFE130973 TVI130968:TVI130973 TLM130968:TLM130973 TBQ130968:TBQ130973 SRU130968:SRU130973 SHY130968:SHY130973 RYC130968:RYC130973 ROG130968:ROG130973 REK130968:REK130973 QUO130968:QUO130973 QKS130968:QKS130973 QAW130968:QAW130973 PRA130968:PRA130973 PHE130968:PHE130973 OXI130968:OXI130973 ONM130968:ONM130973 ODQ130968:ODQ130973 NTU130968:NTU130973 NJY130968:NJY130973 NAC130968:NAC130973 MQG130968:MQG130973 MGK130968:MGK130973 LWO130968:LWO130973 LMS130968:LMS130973 LCW130968:LCW130973 KTA130968:KTA130973 KJE130968:KJE130973 JZI130968:JZI130973 JPM130968:JPM130973 JFQ130968:JFQ130973 IVU130968:IVU130973 ILY130968:ILY130973 ICC130968:ICC130973 HSG130968:HSG130973 HIK130968:HIK130973 GYO130968:GYO130973 GOS130968:GOS130973 GEW130968:GEW130973 FVA130968:FVA130973 FLE130968:FLE130973 FBI130968:FBI130973 ERM130968:ERM130973 EHQ130968:EHQ130973 DXU130968:DXU130973 DNY130968:DNY130973 DEC130968:DEC130973 CUG130968:CUG130973 CKK130968:CKK130973 CAO130968:CAO130973 BQS130968:BQS130973 BGW130968:BGW130973 AXA130968:AXA130973 ANE130968:ANE130973 ADI130968:ADI130973 TM130968:TM130973 JQ130968:JQ130973 AH130968:AH130973 WWC65432:WWC65437 WMG65432:WMG65437 WCK65432:WCK65437 VSO65432:VSO65437 VIS65432:VIS65437 UYW65432:UYW65437 UPA65432:UPA65437 UFE65432:UFE65437 TVI65432:TVI65437 TLM65432:TLM65437 TBQ65432:TBQ65437 SRU65432:SRU65437 SHY65432:SHY65437 RYC65432:RYC65437 ROG65432:ROG65437 REK65432:REK65437 QUO65432:QUO65437 QKS65432:QKS65437 QAW65432:QAW65437 PRA65432:PRA65437 PHE65432:PHE65437 OXI65432:OXI65437 ONM65432:ONM65437 ODQ65432:ODQ65437 NTU65432:NTU65437 NJY65432:NJY65437 NAC65432:NAC65437 MQG65432:MQG65437 MGK65432:MGK65437 LWO65432:LWO65437 LMS65432:LMS65437 LCW65432:LCW65437 KTA65432:KTA65437 KJE65432:KJE65437 JZI65432:JZI65437 JPM65432:JPM65437 JFQ65432:JFQ65437 IVU65432:IVU65437 ILY65432:ILY65437 ICC65432:ICC65437 HSG65432:HSG65437 HIK65432:HIK65437 GYO65432:GYO65437 GOS65432:GOS65437 GEW65432:GEW65437 FVA65432:FVA65437 FLE65432:FLE65437 FBI65432:FBI65437 ERM65432:ERM65437 EHQ65432:EHQ65437 DXU65432:DXU65437 DNY65432:DNY65437 DEC65432:DEC65437 CUG65432:CUG65437 CKK65432:CKK65437 CAO65432:CAO65437 BQS65432:BQS65437 BGW65432:BGW65437 AXA65432:AXA65437 ANE65432:ANE65437 ADI65432:ADI65437 TM65432:TM65437 JQ65432:JQ65437 AH65432:AH65437 WVU982953:WVU982961 WLY982953:WLY982961 WCC982953:WCC982961 VSG982953:VSG982961 VIK982953:VIK982961 UYO982953:UYO982961 UOS982953:UOS982961 UEW982953:UEW982961 TVA982953:TVA982961 TLE982953:TLE982961 TBI982953:TBI982961 SRM982953:SRM982961 SHQ982953:SHQ982961 RXU982953:RXU982961 RNY982953:RNY982961 REC982953:REC982961 QUG982953:QUG982961 QKK982953:QKK982961 QAO982953:QAO982961 PQS982953:PQS982961 PGW982953:PGW982961 OXA982953:OXA982961 ONE982953:ONE982961 ODI982953:ODI982961 NTM982953:NTM982961 NJQ982953:NJQ982961 MZU982953:MZU982961 MPY982953:MPY982961 MGC982953:MGC982961 LWG982953:LWG982961 LMK982953:LMK982961 LCO982953:LCO982961 KSS982953:KSS982961 KIW982953:KIW982961 JZA982953:JZA982961 JPE982953:JPE982961 JFI982953:JFI982961 IVM982953:IVM982961 ILQ982953:ILQ982961 IBU982953:IBU982961 HRY982953:HRY982961 HIC982953:HIC982961 GYG982953:GYG982961 GOK982953:GOK982961 GEO982953:GEO982961 FUS982953:FUS982961 FKW982953:FKW982961 FBA982953:FBA982961 ERE982953:ERE982961 EHI982953:EHI982961 DXM982953:DXM982961 DNQ982953:DNQ982961 DDU982953:DDU982961 CTY982953:CTY982961 CKC982953:CKC982961 CAG982953:CAG982961 BQK982953:BQK982961 BGO982953:BGO982961 AWS982953:AWS982961 AMW982953:AMW982961 ADA982953:ADA982961 TE982953:TE982961 JI982953:JI982961 L982953:S982961 WVU917417:WVU917425 WLY917417:WLY917425 WCC917417:WCC917425 VSG917417:VSG917425 VIK917417:VIK917425 UYO917417:UYO917425 UOS917417:UOS917425 UEW917417:UEW917425 TVA917417:TVA917425 TLE917417:TLE917425 TBI917417:TBI917425 SRM917417:SRM917425 SHQ917417:SHQ917425 RXU917417:RXU917425 RNY917417:RNY917425 REC917417:REC917425 QUG917417:QUG917425 QKK917417:QKK917425 QAO917417:QAO917425 PQS917417:PQS917425 PGW917417:PGW917425 OXA917417:OXA917425 ONE917417:ONE917425 ODI917417:ODI917425 NTM917417:NTM917425 NJQ917417:NJQ917425 MZU917417:MZU917425 MPY917417:MPY917425 MGC917417:MGC917425 LWG917417:LWG917425 LMK917417:LMK917425 LCO917417:LCO917425 KSS917417:KSS917425 KIW917417:KIW917425 JZA917417:JZA917425 JPE917417:JPE917425 JFI917417:JFI917425 IVM917417:IVM917425 ILQ917417:ILQ917425 IBU917417:IBU917425 HRY917417:HRY917425 HIC917417:HIC917425 GYG917417:GYG917425 GOK917417:GOK917425 GEO917417:GEO917425 FUS917417:FUS917425 FKW917417:FKW917425 FBA917417:FBA917425 ERE917417:ERE917425 EHI917417:EHI917425 DXM917417:DXM917425 DNQ917417:DNQ917425 DDU917417:DDU917425 CTY917417:CTY917425 CKC917417:CKC917425 CAG917417:CAG917425 BQK917417:BQK917425 BGO917417:BGO917425 AWS917417:AWS917425 AMW917417:AMW917425 ADA917417:ADA917425 TE917417:TE917425 JI917417:JI917425 L917417:S917425 WVU851881:WVU851889 WLY851881:WLY851889 WCC851881:WCC851889 VSG851881:VSG851889 VIK851881:VIK851889 UYO851881:UYO851889 UOS851881:UOS851889 UEW851881:UEW851889 TVA851881:TVA851889 TLE851881:TLE851889 TBI851881:TBI851889 SRM851881:SRM851889 SHQ851881:SHQ851889 RXU851881:RXU851889 RNY851881:RNY851889 REC851881:REC851889 QUG851881:QUG851889 QKK851881:QKK851889 QAO851881:QAO851889 PQS851881:PQS851889 PGW851881:PGW851889 OXA851881:OXA851889 ONE851881:ONE851889 ODI851881:ODI851889 NTM851881:NTM851889 NJQ851881:NJQ851889 MZU851881:MZU851889 MPY851881:MPY851889 MGC851881:MGC851889 LWG851881:LWG851889 LMK851881:LMK851889 LCO851881:LCO851889 KSS851881:KSS851889 KIW851881:KIW851889 JZA851881:JZA851889 JPE851881:JPE851889 JFI851881:JFI851889 IVM851881:IVM851889 ILQ851881:ILQ851889 IBU851881:IBU851889 HRY851881:HRY851889 HIC851881:HIC851889 GYG851881:GYG851889 GOK851881:GOK851889 GEO851881:GEO851889 FUS851881:FUS851889 FKW851881:FKW851889 FBA851881:FBA851889 ERE851881:ERE851889 EHI851881:EHI851889 DXM851881:DXM851889 DNQ851881:DNQ851889 DDU851881:DDU851889 CTY851881:CTY851889 CKC851881:CKC851889 CAG851881:CAG851889 BQK851881:BQK851889 BGO851881:BGO851889 AWS851881:AWS851889 AMW851881:AMW851889 ADA851881:ADA851889 TE851881:TE851889 JI851881:JI851889 L851881:S851889 WVU786345:WVU786353 WLY786345:WLY786353 WCC786345:WCC786353 VSG786345:VSG786353 VIK786345:VIK786353 UYO786345:UYO786353 UOS786345:UOS786353 UEW786345:UEW786353 TVA786345:TVA786353 TLE786345:TLE786353 TBI786345:TBI786353 SRM786345:SRM786353 SHQ786345:SHQ786353 RXU786345:RXU786353 RNY786345:RNY786353 REC786345:REC786353 QUG786345:QUG786353 QKK786345:QKK786353 QAO786345:QAO786353 PQS786345:PQS786353 PGW786345:PGW786353 OXA786345:OXA786353 ONE786345:ONE786353 ODI786345:ODI786353 NTM786345:NTM786353 NJQ786345:NJQ786353 MZU786345:MZU786353 MPY786345:MPY786353 MGC786345:MGC786353 LWG786345:LWG786353 LMK786345:LMK786353 LCO786345:LCO786353 KSS786345:KSS786353 KIW786345:KIW786353 JZA786345:JZA786353 JPE786345:JPE786353 JFI786345:JFI786353 IVM786345:IVM786353 ILQ786345:ILQ786353 IBU786345:IBU786353 HRY786345:HRY786353 HIC786345:HIC786353 GYG786345:GYG786353 GOK786345:GOK786353 GEO786345:GEO786353 FUS786345:FUS786353 FKW786345:FKW786353 FBA786345:FBA786353 ERE786345:ERE786353 EHI786345:EHI786353 DXM786345:DXM786353 DNQ786345:DNQ786353 DDU786345:DDU786353 CTY786345:CTY786353 CKC786345:CKC786353 CAG786345:CAG786353 BQK786345:BQK786353 BGO786345:BGO786353 AWS786345:AWS786353 AMW786345:AMW786353 ADA786345:ADA786353 TE786345:TE786353 JI786345:JI786353 L786345:S786353 WVU720809:WVU720817 WLY720809:WLY720817 WCC720809:WCC720817 VSG720809:VSG720817 VIK720809:VIK720817 UYO720809:UYO720817 UOS720809:UOS720817 UEW720809:UEW720817 TVA720809:TVA720817 TLE720809:TLE720817 TBI720809:TBI720817 SRM720809:SRM720817 SHQ720809:SHQ720817 RXU720809:RXU720817 RNY720809:RNY720817 REC720809:REC720817 QUG720809:QUG720817 QKK720809:QKK720817 QAO720809:QAO720817 PQS720809:PQS720817 PGW720809:PGW720817 OXA720809:OXA720817 ONE720809:ONE720817 ODI720809:ODI720817 NTM720809:NTM720817 NJQ720809:NJQ720817 MZU720809:MZU720817 MPY720809:MPY720817 MGC720809:MGC720817 LWG720809:LWG720817 LMK720809:LMK720817 LCO720809:LCO720817 KSS720809:KSS720817 KIW720809:KIW720817 JZA720809:JZA720817 JPE720809:JPE720817 JFI720809:JFI720817 IVM720809:IVM720817 ILQ720809:ILQ720817 IBU720809:IBU720817 HRY720809:HRY720817 HIC720809:HIC720817 GYG720809:GYG720817 GOK720809:GOK720817 GEO720809:GEO720817 FUS720809:FUS720817 FKW720809:FKW720817 FBA720809:FBA720817 ERE720809:ERE720817 EHI720809:EHI720817 DXM720809:DXM720817 DNQ720809:DNQ720817 DDU720809:DDU720817 CTY720809:CTY720817 CKC720809:CKC720817 CAG720809:CAG720817 BQK720809:BQK720817 BGO720809:BGO720817 AWS720809:AWS720817 AMW720809:AMW720817 ADA720809:ADA720817 TE720809:TE720817 JI720809:JI720817 L720809:S720817 WVU655273:WVU655281 WLY655273:WLY655281 WCC655273:WCC655281 VSG655273:VSG655281 VIK655273:VIK655281 UYO655273:UYO655281 UOS655273:UOS655281 UEW655273:UEW655281 TVA655273:TVA655281 TLE655273:TLE655281 TBI655273:TBI655281 SRM655273:SRM655281 SHQ655273:SHQ655281 RXU655273:RXU655281 RNY655273:RNY655281 REC655273:REC655281 QUG655273:QUG655281 QKK655273:QKK655281 QAO655273:QAO655281 PQS655273:PQS655281 PGW655273:PGW655281 OXA655273:OXA655281 ONE655273:ONE655281 ODI655273:ODI655281 NTM655273:NTM655281 NJQ655273:NJQ655281 MZU655273:MZU655281 MPY655273:MPY655281 MGC655273:MGC655281 LWG655273:LWG655281 LMK655273:LMK655281 LCO655273:LCO655281 KSS655273:KSS655281 KIW655273:KIW655281 JZA655273:JZA655281 JPE655273:JPE655281 JFI655273:JFI655281 IVM655273:IVM655281 ILQ655273:ILQ655281 IBU655273:IBU655281 HRY655273:HRY655281 HIC655273:HIC655281 GYG655273:GYG655281 GOK655273:GOK655281 GEO655273:GEO655281 FUS655273:FUS655281 FKW655273:FKW655281 FBA655273:FBA655281 ERE655273:ERE655281 EHI655273:EHI655281 DXM655273:DXM655281 DNQ655273:DNQ655281 DDU655273:DDU655281 CTY655273:CTY655281 CKC655273:CKC655281 CAG655273:CAG655281 BQK655273:BQK655281 BGO655273:BGO655281 AWS655273:AWS655281 AMW655273:AMW655281 ADA655273:ADA655281 TE655273:TE655281 JI655273:JI655281 L655273:S655281 WVU589737:WVU589745 WLY589737:WLY589745 WCC589737:WCC589745 VSG589737:VSG589745 VIK589737:VIK589745 UYO589737:UYO589745 UOS589737:UOS589745 UEW589737:UEW589745 TVA589737:TVA589745 TLE589737:TLE589745 TBI589737:TBI589745 SRM589737:SRM589745 SHQ589737:SHQ589745 RXU589737:RXU589745 RNY589737:RNY589745 REC589737:REC589745 QUG589737:QUG589745 QKK589737:QKK589745 QAO589737:QAO589745 PQS589737:PQS589745 PGW589737:PGW589745 OXA589737:OXA589745 ONE589737:ONE589745 ODI589737:ODI589745 NTM589737:NTM589745 NJQ589737:NJQ589745 MZU589737:MZU589745 MPY589737:MPY589745 MGC589737:MGC589745 LWG589737:LWG589745 LMK589737:LMK589745 LCO589737:LCO589745 KSS589737:KSS589745 KIW589737:KIW589745 JZA589737:JZA589745 JPE589737:JPE589745 JFI589737:JFI589745 IVM589737:IVM589745 ILQ589737:ILQ589745 IBU589737:IBU589745 HRY589737:HRY589745 HIC589737:HIC589745 GYG589737:GYG589745 GOK589737:GOK589745 GEO589737:GEO589745 FUS589737:FUS589745 FKW589737:FKW589745 FBA589737:FBA589745 ERE589737:ERE589745 EHI589737:EHI589745 DXM589737:DXM589745 DNQ589737:DNQ589745 DDU589737:DDU589745 CTY589737:CTY589745 CKC589737:CKC589745 CAG589737:CAG589745 BQK589737:BQK589745 BGO589737:BGO589745 AWS589737:AWS589745 AMW589737:AMW589745 ADA589737:ADA589745 TE589737:TE589745 JI589737:JI589745 L589737:S589745 WVU524201:WVU524209 WLY524201:WLY524209 WCC524201:WCC524209 VSG524201:VSG524209 VIK524201:VIK524209 UYO524201:UYO524209 UOS524201:UOS524209 UEW524201:UEW524209 TVA524201:TVA524209 TLE524201:TLE524209 TBI524201:TBI524209 SRM524201:SRM524209 SHQ524201:SHQ524209 RXU524201:RXU524209 RNY524201:RNY524209 REC524201:REC524209 QUG524201:QUG524209 QKK524201:QKK524209 QAO524201:QAO524209 PQS524201:PQS524209 PGW524201:PGW524209 OXA524201:OXA524209 ONE524201:ONE524209 ODI524201:ODI524209 NTM524201:NTM524209 NJQ524201:NJQ524209 MZU524201:MZU524209 MPY524201:MPY524209 MGC524201:MGC524209 LWG524201:LWG524209 LMK524201:LMK524209 LCO524201:LCO524209 KSS524201:KSS524209 KIW524201:KIW524209 JZA524201:JZA524209 JPE524201:JPE524209 JFI524201:JFI524209 IVM524201:IVM524209 ILQ524201:ILQ524209 IBU524201:IBU524209 HRY524201:HRY524209 HIC524201:HIC524209 GYG524201:GYG524209 GOK524201:GOK524209 GEO524201:GEO524209 FUS524201:FUS524209 FKW524201:FKW524209 FBA524201:FBA524209 ERE524201:ERE524209 EHI524201:EHI524209 DXM524201:DXM524209 DNQ524201:DNQ524209 DDU524201:DDU524209 CTY524201:CTY524209 CKC524201:CKC524209 CAG524201:CAG524209 BQK524201:BQK524209 BGO524201:BGO524209 AWS524201:AWS524209 AMW524201:AMW524209 ADA524201:ADA524209 TE524201:TE524209 JI524201:JI524209 L524201:S524209 WVU458665:WVU458673 WLY458665:WLY458673 WCC458665:WCC458673 VSG458665:VSG458673 VIK458665:VIK458673 UYO458665:UYO458673 UOS458665:UOS458673 UEW458665:UEW458673 TVA458665:TVA458673 TLE458665:TLE458673 TBI458665:TBI458673 SRM458665:SRM458673 SHQ458665:SHQ458673 RXU458665:RXU458673 RNY458665:RNY458673 REC458665:REC458673 QUG458665:QUG458673 QKK458665:QKK458673 QAO458665:QAO458673 PQS458665:PQS458673 PGW458665:PGW458673 OXA458665:OXA458673 ONE458665:ONE458673 ODI458665:ODI458673 NTM458665:NTM458673 NJQ458665:NJQ458673 MZU458665:MZU458673 MPY458665:MPY458673 MGC458665:MGC458673 LWG458665:LWG458673 LMK458665:LMK458673 LCO458665:LCO458673 KSS458665:KSS458673 KIW458665:KIW458673 JZA458665:JZA458673 JPE458665:JPE458673 JFI458665:JFI458673 IVM458665:IVM458673 ILQ458665:ILQ458673 IBU458665:IBU458673 HRY458665:HRY458673 HIC458665:HIC458673 GYG458665:GYG458673 GOK458665:GOK458673 GEO458665:GEO458673 FUS458665:FUS458673 FKW458665:FKW458673 FBA458665:FBA458673 ERE458665:ERE458673 EHI458665:EHI458673 DXM458665:DXM458673 DNQ458665:DNQ458673 DDU458665:DDU458673 CTY458665:CTY458673 CKC458665:CKC458673 CAG458665:CAG458673 BQK458665:BQK458673 BGO458665:BGO458673 AWS458665:AWS458673 AMW458665:AMW458673 ADA458665:ADA458673 TE458665:TE458673 JI458665:JI458673 L458665:S458673 WVU393129:WVU393137 WLY393129:WLY393137 WCC393129:WCC393137 VSG393129:VSG393137 VIK393129:VIK393137 UYO393129:UYO393137 UOS393129:UOS393137 UEW393129:UEW393137 TVA393129:TVA393137 TLE393129:TLE393137 TBI393129:TBI393137 SRM393129:SRM393137 SHQ393129:SHQ393137 RXU393129:RXU393137 RNY393129:RNY393137 REC393129:REC393137 QUG393129:QUG393137 QKK393129:QKK393137 QAO393129:QAO393137 PQS393129:PQS393137 PGW393129:PGW393137 OXA393129:OXA393137 ONE393129:ONE393137 ODI393129:ODI393137 NTM393129:NTM393137 NJQ393129:NJQ393137 MZU393129:MZU393137 MPY393129:MPY393137 MGC393129:MGC393137 LWG393129:LWG393137 LMK393129:LMK393137 LCO393129:LCO393137 KSS393129:KSS393137 KIW393129:KIW393137 JZA393129:JZA393137 JPE393129:JPE393137 JFI393129:JFI393137 IVM393129:IVM393137 ILQ393129:ILQ393137 IBU393129:IBU393137 HRY393129:HRY393137 HIC393129:HIC393137 GYG393129:GYG393137 GOK393129:GOK393137 GEO393129:GEO393137 FUS393129:FUS393137 FKW393129:FKW393137 FBA393129:FBA393137 ERE393129:ERE393137 EHI393129:EHI393137 DXM393129:DXM393137 DNQ393129:DNQ393137 DDU393129:DDU393137 CTY393129:CTY393137 CKC393129:CKC393137 CAG393129:CAG393137 BQK393129:BQK393137 BGO393129:BGO393137 AWS393129:AWS393137 AMW393129:AMW393137 ADA393129:ADA393137 TE393129:TE393137 JI393129:JI393137 L393129:S393137 WVU327593:WVU327601 WLY327593:WLY327601 WCC327593:WCC327601 VSG327593:VSG327601 VIK327593:VIK327601 UYO327593:UYO327601 UOS327593:UOS327601 UEW327593:UEW327601 TVA327593:TVA327601 TLE327593:TLE327601 TBI327593:TBI327601 SRM327593:SRM327601 SHQ327593:SHQ327601 RXU327593:RXU327601 RNY327593:RNY327601 REC327593:REC327601 QUG327593:QUG327601 QKK327593:QKK327601 QAO327593:QAO327601 PQS327593:PQS327601 PGW327593:PGW327601 OXA327593:OXA327601 ONE327593:ONE327601 ODI327593:ODI327601 NTM327593:NTM327601 NJQ327593:NJQ327601 MZU327593:MZU327601 MPY327593:MPY327601 MGC327593:MGC327601 LWG327593:LWG327601 LMK327593:LMK327601 LCO327593:LCO327601 KSS327593:KSS327601 KIW327593:KIW327601 JZA327593:JZA327601 JPE327593:JPE327601 JFI327593:JFI327601 IVM327593:IVM327601 ILQ327593:ILQ327601 IBU327593:IBU327601 HRY327593:HRY327601 HIC327593:HIC327601 GYG327593:GYG327601 GOK327593:GOK327601 GEO327593:GEO327601 FUS327593:FUS327601 FKW327593:FKW327601 FBA327593:FBA327601 ERE327593:ERE327601 EHI327593:EHI327601 DXM327593:DXM327601 DNQ327593:DNQ327601 DDU327593:DDU327601 CTY327593:CTY327601 CKC327593:CKC327601 CAG327593:CAG327601 BQK327593:BQK327601 BGO327593:BGO327601 AWS327593:AWS327601 AMW327593:AMW327601 ADA327593:ADA327601 TE327593:TE327601 JI327593:JI327601 L327593:S327601 WVU262057:WVU262065 WLY262057:WLY262065 WCC262057:WCC262065 VSG262057:VSG262065 VIK262057:VIK262065 UYO262057:UYO262065 UOS262057:UOS262065 UEW262057:UEW262065 TVA262057:TVA262065 TLE262057:TLE262065 TBI262057:TBI262065 SRM262057:SRM262065 SHQ262057:SHQ262065 RXU262057:RXU262065 RNY262057:RNY262065 REC262057:REC262065 QUG262057:QUG262065 QKK262057:QKK262065 QAO262057:QAO262065 PQS262057:PQS262065 PGW262057:PGW262065 OXA262057:OXA262065 ONE262057:ONE262065 ODI262057:ODI262065 NTM262057:NTM262065 NJQ262057:NJQ262065 MZU262057:MZU262065 MPY262057:MPY262065 MGC262057:MGC262065 LWG262057:LWG262065 LMK262057:LMK262065 LCO262057:LCO262065 KSS262057:KSS262065 KIW262057:KIW262065 JZA262057:JZA262065 JPE262057:JPE262065 JFI262057:JFI262065 IVM262057:IVM262065 ILQ262057:ILQ262065 IBU262057:IBU262065 HRY262057:HRY262065 HIC262057:HIC262065 GYG262057:GYG262065 GOK262057:GOK262065 GEO262057:GEO262065 FUS262057:FUS262065 FKW262057:FKW262065 FBA262057:FBA262065 ERE262057:ERE262065 EHI262057:EHI262065 DXM262057:DXM262065 DNQ262057:DNQ262065 DDU262057:DDU262065 CTY262057:CTY262065 CKC262057:CKC262065 CAG262057:CAG262065 BQK262057:BQK262065 BGO262057:BGO262065 AWS262057:AWS262065 AMW262057:AMW262065 ADA262057:ADA262065 TE262057:TE262065 JI262057:JI262065 L262057:S262065 WVU196521:WVU196529 WLY196521:WLY196529 WCC196521:WCC196529 VSG196521:VSG196529 VIK196521:VIK196529 UYO196521:UYO196529 UOS196521:UOS196529 UEW196521:UEW196529 TVA196521:TVA196529 TLE196521:TLE196529 TBI196521:TBI196529 SRM196521:SRM196529 SHQ196521:SHQ196529 RXU196521:RXU196529 RNY196521:RNY196529 REC196521:REC196529 QUG196521:QUG196529 QKK196521:QKK196529 QAO196521:QAO196529 PQS196521:PQS196529 PGW196521:PGW196529 OXA196521:OXA196529 ONE196521:ONE196529 ODI196521:ODI196529 NTM196521:NTM196529 NJQ196521:NJQ196529 MZU196521:MZU196529 MPY196521:MPY196529 MGC196521:MGC196529 LWG196521:LWG196529 LMK196521:LMK196529 LCO196521:LCO196529 KSS196521:KSS196529 KIW196521:KIW196529 JZA196521:JZA196529 JPE196521:JPE196529 JFI196521:JFI196529 IVM196521:IVM196529 ILQ196521:ILQ196529 IBU196521:IBU196529 HRY196521:HRY196529 HIC196521:HIC196529 GYG196521:GYG196529 GOK196521:GOK196529 GEO196521:GEO196529 FUS196521:FUS196529 FKW196521:FKW196529 FBA196521:FBA196529 ERE196521:ERE196529 EHI196521:EHI196529 DXM196521:DXM196529 DNQ196521:DNQ196529 DDU196521:DDU196529 CTY196521:CTY196529 CKC196521:CKC196529 CAG196521:CAG196529 BQK196521:BQK196529 BGO196521:BGO196529 AWS196521:AWS196529 AMW196521:AMW196529 ADA196521:ADA196529 TE196521:TE196529 JI196521:JI196529 L196521:S196529 WVU130985:WVU130993 WLY130985:WLY130993 WCC130985:WCC130993 VSG130985:VSG130993 VIK130985:VIK130993 UYO130985:UYO130993 UOS130985:UOS130993 UEW130985:UEW130993 TVA130985:TVA130993 TLE130985:TLE130993 TBI130985:TBI130993 SRM130985:SRM130993 SHQ130985:SHQ130993 RXU130985:RXU130993 RNY130985:RNY130993 REC130985:REC130993 QUG130985:QUG130993 QKK130985:QKK130993 QAO130985:QAO130993 PQS130985:PQS130993 PGW130985:PGW130993 OXA130985:OXA130993 ONE130985:ONE130993 ODI130985:ODI130993 NTM130985:NTM130993 NJQ130985:NJQ130993 MZU130985:MZU130993 MPY130985:MPY130993 MGC130985:MGC130993 LWG130985:LWG130993 LMK130985:LMK130993 LCO130985:LCO130993 KSS130985:KSS130993 KIW130985:KIW130993 JZA130985:JZA130993 JPE130985:JPE130993 JFI130985:JFI130993 IVM130985:IVM130993 ILQ130985:ILQ130993 IBU130985:IBU130993 HRY130985:HRY130993 HIC130985:HIC130993 GYG130985:GYG130993 GOK130985:GOK130993 GEO130985:GEO130993 FUS130985:FUS130993 FKW130985:FKW130993 FBA130985:FBA130993 ERE130985:ERE130993 EHI130985:EHI130993 DXM130985:DXM130993 DNQ130985:DNQ130993 DDU130985:DDU130993 CTY130985:CTY130993 CKC130985:CKC130993 CAG130985:CAG130993 BQK130985:BQK130993 BGO130985:BGO130993 AWS130985:AWS130993 AMW130985:AMW130993 ADA130985:ADA130993 TE130985:TE130993 JI130985:JI130993 L130985:S130993 WVU65449:WVU65457 WLY65449:WLY65457 WCC65449:WCC65457 VSG65449:VSG65457 VIK65449:VIK65457 UYO65449:UYO65457 UOS65449:UOS65457 UEW65449:UEW65457 TVA65449:TVA65457 TLE65449:TLE65457 TBI65449:TBI65457 SRM65449:SRM65457 SHQ65449:SHQ65457 RXU65449:RXU65457 RNY65449:RNY65457 REC65449:REC65457 QUG65449:QUG65457 QKK65449:QKK65457 QAO65449:QAO65457 PQS65449:PQS65457 PGW65449:PGW65457 OXA65449:OXA65457 ONE65449:ONE65457 ODI65449:ODI65457 NTM65449:NTM65457 NJQ65449:NJQ65457 MZU65449:MZU65457 MPY65449:MPY65457 MGC65449:MGC65457 LWG65449:LWG65457 LMK65449:LMK65457 LCO65449:LCO65457 KSS65449:KSS65457 KIW65449:KIW65457 JZA65449:JZA65457 JPE65449:JPE65457 JFI65449:JFI65457 IVM65449:IVM65457 ILQ65449:ILQ65457 IBU65449:IBU65457 HRY65449:HRY65457 HIC65449:HIC65457 GYG65449:GYG65457 GOK65449:GOK65457 GEO65449:GEO65457 FUS65449:FUS65457 FKW65449:FKW65457 FBA65449:FBA65457 ERE65449:ERE65457 EHI65449:EHI65457 DXM65449:DXM65457 DNQ65449:DNQ65457 DDU65449:DDU65457 CTY65449:CTY65457 CKC65449:CKC65457 CAG65449:CAG65457 BQK65449:BQK65457 BGO65449:BGO65457 AWS65449:AWS65457 AMW65449:AMW65457 ADA65449:ADA65457 TE65449:TE65457 JI65449:JI65457 L65449:S65457 L65375:S65375 JI65375 TE65375 ADA65375 AMW65375 AWS65375 BGO65375 BQK65375 CAG65375 CKC65375 CTY65375 DDU65375 DNQ65375 DXM65375 EHI65375 ERE65375 FBA65375 FKW65375 FUS65375 GEO65375 GOK65375 GYG65375 HIC65375 HRY65375 IBU65375 ILQ65375 IVM65375 JFI65375 JPE65375 JZA65375 KIW65375 KSS65375 LCO65375 LMK65375 LWG65375 MGC65375 MPY65375 MZU65375 NJQ65375 NTM65375 ODI65375 ONE65375 OXA65375 PGW65375 PQS65375 QAO65375 QKK65375 QUG65375 REC65375 RNY65375 RXU65375 SHQ65375 SRM65375 TBI65375 TLE65375 TVA65375 UEW65375 UOS65375 UYO65375 VIK65375 VSG65375 WCC65375 WLY65375 WVU65375 L130911:S130911 JI130911 TE130911 ADA130911 AMW130911 AWS130911 BGO130911 BQK130911 CAG130911 CKC130911 CTY130911 DDU130911 DNQ130911 DXM130911 EHI130911 ERE130911 FBA130911 FKW130911 FUS130911 GEO130911 GOK130911 GYG130911 HIC130911 HRY130911 IBU130911 ILQ130911 IVM130911 JFI130911 JPE130911 JZA130911 KIW130911 KSS130911 LCO130911 LMK130911 LWG130911 MGC130911 MPY130911 MZU130911 NJQ130911 NTM130911 ODI130911 ONE130911 OXA130911 PGW130911 PQS130911 QAO130911 QKK130911 QUG130911 REC130911 RNY130911 RXU130911 SHQ130911 SRM130911 TBI130911 TLE130911 TVA130911 UEW130911 UOS130911 UYO130911 VIK130911 VSG130911 WCC130911 WLY130911 WVU130911 L196447:S196447 JI196447 TE196447 ADA196447 AMW196447 AWS196447 BGO196447 BQK196447 CAG196447 CKC196447 CTY196447 DDU196447 DNQ196447 DXM196447 EHI196447 ERE196447 FBA196447 FKW196447 FUS196447 GEO196447 GOK196447 GYG196447 HIC196447 HRY196447 IBU196447 ILQ196447 IVM196447 JFI196447 JPE196447 JZA196447 KIW196447 KSS196447 LCO196447 LMK196447 LWG196447 MGC196447 MPY196447 MZU196447 NJQ196447 NTM196447 ODI196447 ONE196447 OXA196447 PGW196447 PQS196447 QAO196447 QKK196447 QUG196447 REC196447 RNY196447 RXU196447 SHQ196447 SRM196447 TBI196447 TLE196447 TVA196447 UEW196447 UOS196447 UYO196447 VIK196447 VSG196447 WCC196447 WLY196447 WVU196447 L261983:S261983 JI261983 TE261983 ADA261983 AMW261983 AWS261983 BGO261983 BQK261983 CAG261983 CKC261983 CTY261983 DDU261983 DNQ261983 DXM261983 EHI261983 ERE261983 FBA261983 FKW261983 FUS261983 GEO261983 GOK261983 GYG261983 HIC261983 HRY261983 IBU261983 ILQ261983 IVM261983 JFI261983 JPE261983 JZA261983 KIW261983 KSS261983 LCO261983 LMK261983 LWG261983 MGC261983 MPY261983 MZU261983 NJQ261983 NTM261983 ODI261983 ONE261983 OXA261983 PGW261983 PQS261983 QAO261983 QKK261983 QUG261983 REC261983 RNY261983 RXU261983 SHQ261983 SRM261983 TBI261983 TLE261983 TVA261983 UEW261983 UOS261983 UYO261983 VIK261983 VSG261983 WCC261983 WLY261983 WVU261983 L327519:S327519 JI327519 TE327519 ADA327519 AMW327519 AWS327519 BGO327519 BQK327519 CAG327519 CKC327519 CTY327519 DDU327519 DNQ327519 DXM327519 EHI327519 ERE327519 FBA327519 FKW327519 FUS327519 GEO327519 GOK327519 GYG327519 HIC327519 HRY327519 IBU327519 ILQ327519 IVM327519 JFI327519 JPE327519 JZA327519 KIW327519 KSS327519 LCO327519 LMK327519 LWG327519 MGC327519 MPY327519 MZU327519 NJQ327519 NTM327519 ODI327519 ONE327519 OXA327519 PGW327519 PQS327519 QAO327519 QKK327519 QUG327519 REC327519 RNY327519 RXU327519 SHQ327519 SRM327519 TBI327519 TLE327519 TVA327519 UEW327519 UOS327519 UYO327519 VIK327519 VSG327519 WCC327519 WLY327519 WVU327519 L393055:S393055 JI393055 TE393055 ADA393055 AMW393055 AWS393055 BGO393055 BQK393055 CAG393055 CKC393055 CTY393055 DDU393055 DNQ393055 DXM393055 EHI393055 ERE393055 FBA393055 FKW393055 FUS393055 GEO393055 GOK393055 GYG393055 HIC393055 HRY393055 IBU393055 ILQ393055 IVM393055 JFI393055 JPE393055 JZA393055 KIW393055 KSS393055 LCO393055 LMK393055 LWG393055 MGC393055 MPY393055 MZU393055 NJQ393055 NTM393055 ODI393055 ONE393055 OXA393055 PGW393055 PQS393055 QAO393055 QKK393055 QUG393055 REC393055 RNY393055 RXU393055 SHQ393055 SRM393055 TBI393055 TLE393055 TVA393055 UEW393055 UOS393055 UYO393055 VIK393055 VSG393055 WCC393055 WLY393055 WVU393055 L458591:S458591 JI458591 TE458591 ADA458591 AMW458591 AWS458591 BGO458591 BQK458591 CAG458591 CKC458591 CTY458591 DDU458591 DNQ458591 DXM458591 EHI458591 ERE458591 FBA458591 FKW458591 FUS458591 GEO458591 GOK458591 GYG458591 HIC458591 HRY458591 IBU458591 ILQ458591 IVM458591 JFI458591 JPE458591 JZA458591 KIW458591 KSS458591 LCO458591 LMK458591 LWG458591 MGC458591 MPY458591 MZU458591 NJQ458591 NTM458591 ODI458591 ONE458591 OXA458591 PGW458591 PQS458591 QAO458591 QKK458591 QUG458591 REC458591 RNY458591 RXU458591 SHQ458591 SRM458591 TBI458591 TLE458591 TVA458591 UEW458591 UOS458591 UYO458591 VIK458591 VSG458591 WCC458591 WLY458591 WVU458591 L524127:S524127 JI524127 TE524127 ADA524127 AMW524127 AWS524127 BGO524127 BQK524127 CAG524127 CKC524127 CTY524127 DDU524127 DNQ524127 DXM524127 EHI524127 ERE524127 FBA524127 FKW524127 FUS524127 GEO524127 GOK524127 GYG524127 HIC524127 HRY524127 IBU524127 ILQ524127 IVM524127 JFI524127 JPE524127 JZA524127 KIW524127 KSS524127 LCO524127 LMK524127 LWG524127 MGC524127 MPY524127 MZU524127 NJQ524127 NTM524127 ODI524127 ONE524127 OXA524127 PGW524127 PQS524127 QAO524127 QKK524127 QUG524127 REC524127 RNY524127 RXU524127 SHQ524127 SRM524127 TBI524127 TLE524127 TVA524127 UEW524127 UOS524127 UYO524127 VIK524127 VSG524127 WCC524127 WLY524127 WVU524127 L589663:S589663 JI589663 TE589663 ADA589663 AMW589663 AWS589663 BGO589663 BQK589663 CAG589663 CKC589663 CTY589663 DDU589663 DNQ589663 DXM589663 EHI589663 ERE589663 FBA589663 FKW589663 FUS589663 GEO589663 GOK589663 GYG589663 HIC589663 HRY589663 IBU589663 ILQ589663 IVM589663 JFI589663 JPE589663 JZA589663 KIW589663 KSS589663 LCO589663 LMK589663 LWG589663 MGC589663 MPY589663 MZU589663 NJQ589663 NTM589663 ODI589663 ONE589663 OXA589663 PGW589663 PQS589663 QAO589663 QKK589663 QUG589663 REC589663 RNY589663 RXU589663 SHQ589663 SRM589663 TBI589663 TLE589663 TVA589663 UEW589663 UOS589663 UYO589663 VIK589663 VSG589663 WCC589663 WLY589663 WVU589663 L655199:S655199 JI655199 TE655199 ADA655199 AMW655199 AWS655199 BGO655199 BQK655199 CAG655199 CKC655199 CTY655199 DDU655199 DNQ655199 DXM655199 EHI655199 ERE655199 FBA655199 FKW655199 FUS655199 GEO655199 GOK655199 GYG655199 HIC655199 HRY655199 IBU655199 ILQ655199 IVM655199 JFI655199 JPE655199 JZA655199 KIW655199 KSS655199 LCO655199 LMK655199 LWG655199 MGC655199 MPY655199 MZU655199 NJQ655199 NTM655199 ODI655199 ONE655199 OXA655199 PGW655199 PQS655199 QAO655199 QKK655199 QUG655199 REC655199 RNY655199 RXU655199 SHQ655199 SRM655199 TBI655199 TLE655199 TVA655199 UEW655199 UOS655199 UYO655199 VIK655199 VSG655199 WCC655199 WLY655199 WVU655199 L720735:S720735 JI720735 TE720735 ADA720735 AMW720735 AWS720735 BGO720735 BQK720735 CAG720735 CKC720735 CTY720735 DDU720735 DNQ720735 DXM720735 EHI720735 ERE720735 FBA720735 FKW720735 FUS720735 GEO720735 GOK720735 GYG720735 HIC720735 HRY720735 IBU720735 ILQ720735 IVM720735 JFI720735 JPE720735 JZA720735 KIW720735 KSS720735 LCO720735 LMK720735 LWG720735 MGC720735 MPY720735 MZU720735 NJQ720735 NTM720735 ODI720735 ONE720735 OXA720735 PGW720735 PQS720735 QAO720735 QKK720735 QUG720735 REC720735 RNY720735 RXU720735 SHQ720735 SRM720735 TBI720735 TLE720735 TVA720735 UEW720735 UOS720735 UYO720735 VIK720735 VSG720735 WCC720735 WLY720735 WVU720735 L786271:S786271 JI786271 TE786271 ADA786271 AMW786271 AWS786271 BGO786271 BQK786271 CAG786271 CKC786271 CTY786271 DDU786271 DNQ786271 DXM786271 EHI786271 ERE786271 FBA786271 FKW786271 FUS786271 GEO786271 GOK786271 GYG786271 HIC786271 HRY786271 IBU786271 ILQ786271 IVM786271 JFI786271 JPE786271 JZA786271 KIW786271 KSS786271 LCO786271 LMK786271 LWG786271 MGC786271 MPY786271 MZU786271 NJQ786271 NTM786271 ODI786271 ONE786271 OXA786271 PGW786271 PQS786271 QAO786271 QKK786271 QUG786271 REC786271 RNY786271 RXU786271 SHQ786271 SRM786271 TBI786271 TLE786271 TVA786271 UEW786271 UOS786271 UYO786271 VIK786271 VSG786271 WCC786271 WLY786271 WVU786271 L851807:S851807 JI851807 TE851807 ADA851807 AMW851807 AWS851807 BGO851807 BQK851807 CAG851807 CKC851807 CTY851807 DDU851807 DNQ851807 DXM851807 EHI851807 ERE851807 FBA851807 FKW851807 FUS851807 GEO851807 GOK851807 GYG851807 HIC851807 HRY851807 IBU851807 ILQ851807 IVM851807 JFI851807 JPE851807 JZA851807 KIW851807 KSS851807 LCO851807 LMK851807 LWG851807 MGC851807 MPY851807 MZU851807 NJQ851807 NTM851807 ODI851807 ONE851807 OXA851807 PGW851807 PQS851807 QAO851807 QKK851807 QUG851807 REC851807 RNY851807 RXU851807 SHQ851807 SRM851807 TBI851807 TLE851807 TVA851807 UEW851807 UOS851807 UYO851807 VIK851807 VSG851807 WCC851807 WLY851807 WVU851807 L917343:S917343 JI917343 TE917343 ADA917343 AMW917343 AWS917343 BGO917343 BQK917343 CAG917343 CKC917343 CTY917343 DDU917343 DNQ917343 DXM917343 EHI917343 ERE917343 FBA917343 FKW917343 FUS917343 GEO917343 GOK917343 GYG917343 HIC917343 HRY917343 IBU917343 ILQ917343 IVM917343 JFI917343 JPE917343 JZA917343 KIW917343 KSS917343 LCO917343 LMK917343 LWG917343 MGC917343 MPY917343 MZU917343 NJQ917343 NTM917343 ODI917343 ONE917343 OXA917343 PGW917343 PQS917343 QAO917343 QKK917343 QUG917343 REC917343 RNY917343 RXU917343 SHQ917343 SRM917343 TBI917343 TLE917343 TVA917343 UEW917343 UOS917343 UYO917343 VIK917343 VSG917343 WCC917343 WLY917343 WVU917343 L982879:S982879 JI982879 TE982879 ADA982879 AMW982879 AWS982879 BGO982879 BQK982879 CAG982879 CKC982879 CTY982879 DDU982879 DNQ982879 DXM982879 EHI982879 ERE982879 FBA982879 FKW982879 FUS982879 GEO982879 GOK982879 GYG982879 HIC982879 HRY982879 IBU982879 ILQ982879 IVM982879 JFI982879 JPE982879 JZA982879 KIW982879 KSS982879 LCO982879 LMK982879 LWG982879 MGC982879 MPY982879 MZU982879 NJQ982879 NTM982879 ODI982879 ONE982879 OXA982879 PGW982879 PQS982879 QAO982879 QKK982879 QUG982879 REC982879 RNY982879 RXU982879 SHQ982879 SRM982879 TBI982879 TLE982879 TVA982879 UEW982879 UOS982879 UYO982879 VIK982879 VSG982879 WCC982879 WLY982879 WVU982879 WLY982897 L65379:S65379 JI65379 TE65379 ADA65379 AMW65379 AWS65379 BGO65379 BQK65379 CAG65379 CKC65379 CTY65379 DDU65379 DNQ65379 DXM65379 EHI65379 ERE65379 FBA65379 FKW65379 FUS65379 GEO65379 GOK65379 GYG65379 HIC65379 HRY65379 IBU65379 ILQ65379 IVM65379 JFI65379 JPE65379 JZA65379 KIW65379 KSS65379 LCO65379 LMK65379 LWG65379 MGC65379 MPY65379 MZU65379 NJQ65379 NTM65379 ODI65379 ONE65379 OXA65379 PGW65379 PQS65379 QAO65379 QKK65379 QUG65379 REC65379 RNY65379 RXU65379 SHQ65379 SRM65379 TBI65379 TLE65379 TVA65379 UEW65379 UOS65379 UYO65379 VIK65379 VSG65379 WCC65379 WLY65379 WVU65379 L130915:S130915 JI130915 TE130915 ADA130915 AMW130915 AWS130915 BGO130915 BQK130915 CAG130915 CKC130915 CTY130915 DDU130915 DNQ130915 DXM130915 EHI130915 ERE130915 FBA130915 FKW130915 FUS130915 GEO130915 GOK130915 GYG130915 HIC130915 HRY130915 IBU130915 ILQ130915 IVM130915 JFI130915 JPE130915 JZA130915 KIW130915 KSS130915 LCO130915 LMK130915 LWG130915 MGC130915 MPY130915 MZU130915 NJQ130915 NTM130915 ODI130915 ONE130915 OXA130915 PGW130915 PQS130915 QAO130915 QKK130915 QUG130915 REC130915 RNY130915 RXU130915 SHQ130915 SRM130915 TBI130915 TLE130915 TVA130915 UEW130915 UOS130915 UYO130915 VIK130915 VSG130915 WCC130915 WLY130915 WVU130915 L196451:S196451 JI196451 TE196451 ADA196451 AMW196451 AWS196451 BGO196451 BQK196451 CAG196451 CKC196451 CTY196451 DDU196451 DNQ196451 DXM196451 EHI196451 ERE196451 FBA196451 FKW196451 FUS196451 GEO196451 GOK196451 GYG196451 HIC196451 HRY196451 IBU196451 ILQ196451 IVM196451 JFI196451 JPE196451 JZA196451 KIW196451 KSS196451 LCO196451 LMK196451 LWG196451 MGC196451 MPY196451 MZU196451 NJQ196451 NTM196451 ODI196451 ONE196451 OXA196451 PGW196451 PQS196451 QAO196451 QKK196451 QUG196451 REC196451 RNY196451 RXU196451 SHQ196451 SRM196451 TBI196451 TLE196451 TVA196451 UEW196451 UOS196451 UYO196451 VIK196451 VSG196451 WCC196451 WLY196451 WVU196451 L261987:S261987 JI261987 TE261987 ADA261987 AMW261987 AWS261987 BGO261987 BQK261987 CAG261987 CKC261987 CTY261987 DDU261987 DNQ261987 DXM261987 EHI261987 ERE261987 FBA261987 FKW261987 FUS261987 GEO261987 GOK261987 GYG261987 HIC261987 HRY261987 IBU261987 ILQ261987 IVM261987 JFI261987 JPE261987 JZA261987 KIW261987 KSS261987 LCO261987 LMK261987 LWG261987 MGC261987 MPY261987 MZU261987 NJQ261987 NTM261987 ODI261987 ONE261987 OXA261987 PGW261987 PQS261987 QAO261987 QKK261987 QUG261987 REC261987 RNY261987 RXU261987 SHQ261987 SRM261987 TBI261987 TLE261987 TVA261987 UEW261987 UOS261987 UYO261987 VIK261987 VSG261987 WCC261987 WLY261987 WVU261987 L327523:S327523 JI327523 TE327523 ADA327523 AMW327523 AWS327523 BGO327523 BQK327523 CAG327523 CKC327523 CTY327523 DDU327523 DNQ327523 DXM327523 EHI327523 ERE327523 FBA327523 FKW327523 FUS327523 GEO327523 GOK327523 GYG327523 HIC327523 HRY327523 IBU327523 ILQ327523 IVM327523 JFI327523 JPE327523 JZA327523 KIW327523 KSS327523 LCO327523 LMK327523 LWG327523 MGC327523 MPY327523 MZU327523 NJQ327523 NTM327523 ODI327523 ONE327523 OXA327523 PGW327523 PQS327523 QAO327523 QKK327523 QUG327523 REC327523 RNY327523 RXU327523 SHQ327523 SRM327523 TBI327523 TLE327523 TVA327523 UEW327523 UOS327523 UYO327523 VIK327523 VSG327523 WCC327523 WLY327523 WVU327523 L393059:S393059 JI393059 TE393059 ADA393059 AMW393059 AWS393059 BGO393059 BQK393059 CAG393059 CKC393059 CTY393059 DDU393059 DNQ393059 DXM393059 EHI393059 ERE393059 FBA393059 FKW393059 FUS393059 GEO393059 GOK393059 GYG393059 HIC393059 HRY393059 IBU393059 ILQ393059 IVM393059 JFI393059 JPE393059 JZA393059 KIW393059 KSS393059 LCO393059 LMK393059 LWG393059 MGC393059 MPY393059 MZU393059 NJQ393059 NTM393059 ODI393059 ONE393059 OXA393059 PGW393059 PQS393059 QAO393059 QKK393059 QUG393059 REC393059 RNY393059 RXU393059 SHQ393059 SRM393059 TBI393059 TLE393059 TVA393059 UEW393059 UOS393059 UYO393059 VIK393059 VSG393059 WCC393059 WLY393059 WVU393059 L458595:S458595 JI458595 TE458595 ADA458595 AMW458595 AWS458595 BGO458595 BQK458595 CAG458595 CKC458595 CTY458595 DDU458595 DNQ458595 DXM458595 EHI458595 ERE458595 FBA458595 FKW458595 FUS458595 GEO458595 GOK458595 GYG458595 HIC458595 HRY458595 IBU458595 ILQ458595 IVM458595 JFI458595 JPE458595 JZA458595 KIW458595 KSS458595 LCO458595 LMK458595 LWG458595 MGC458595 MPY458595 MZU458595 NJQ458595 NTM458595 ODI458595 ONE458595 OXA458595 PGW458595 PQS458595 QAO458595 QKK458595 QUG458595 REC458595 RNY458595 RXU458595 SHQ458595 SRM458595 TBI458595 TLE458595 TVA458595 UEW458595 UOS458595 UYO458595 VIK458595 VSG458595 WCC458595 WLY458595 WVU458595 L524131:S524131 JI524131 TE524131 ADA524131 AMW524131 AWS524131 BGO524131 BQK524131 CAG524131 CKC524131 CTY524131 DDU524131 DNQ524131 DXM524131 EHI524131 ERE524131 FBA524131 FKW524131 FUS524131 GEO524131 GOK524131 GYG524131 HIC524131 HRY524131 IBU524131 ILQ524131 IVM524131 JFI524131 JPE524131 JZA524131 KIW524131 KSS524131 LCO524131 LMK524131 LWG524131 MGC524131 MPY524131 MZU524131 NJQ524131 NTM524131 ODI524131 ONE524131 OXA524131 PGW524131 PQS524131 QAO524131 QKK524131 QUG524131 REC524131 RNY524131 RXU524131 SHQ524131 SRM524131 TBI524131 TLE524131 TVA524131 UEW524131 UOS524131 UYO524131 VIK524131 VSG524131 WCC524131 WLY524131 WVU524131 L589667:S589667 JI589667 TE589667 ADA589667 AMW589667 AWS589667 BGO589667 BQK589667 CAG589667 CKC589667 CTY589667 DDU589667 DNQ589667 DXM589667 EHI589667 ERE589667 FBA589667 FKW589667 FUS589667 GEO589667 GOK589667 GYG589667 HIC589667 HRY589667 IBU589667 ILQ589667 IVM589667 JFI589667 JPE589667 JZA589667 KIW589667 KSS589667 LCO589667 LMK589667 LWG589667 MGC589667 MPY589667 MZU589667 NJQ589667 NTM589667 ODI589667 ONE589667 OXA589667 PGW589667 PQS589667 QAO589667 QKK589667 QUG589667 REC589667 RNY589667 RXU589667 SHQ589667 SRM589667 TBI589667 TLE589667 TVA589667 UEW589667 UOS589667 UYO589667 VIK589667 VSG589667 WCC589667 WLY589667 WVU589667 L655203:S655203 JI655203 TE655203 ADA655203 AMW655203 AWS655203 BGO655203 BQK655203 CAG655203 CKC655203 CTY655203 DDU655203 DNQ655203 DXM655203 EHI655203 ERE655203 FBA655203 FKW655203 FUS655203 GEO655203 GOK655203 GYG655203 HIC655203 HRY655203 IBU655203 ILQ655203 IVM655203 JFI655203 JPE655203 JZA655203 KIW655203 KSS655203 LCO655203 LMK655203 LWG655203 MGC655203 MPY655203 MZU655203 NJQ655203 NTM655203 ODI655203 ONE655203 OXA655203 PGW655203 PQS655203 QAO655203 QKK655203 QUG655203 REC655203 RNY655203 RXU655203 SHQ655203 SRM655203 TBI655203 TLE655203 TVA655203 UEW655203 UOS655203 UYO655203 VIK655203 VSG655203 WCC655203 WLY655203 WVU655203 L720739:S720739 JI720739 TE720739 ADA720739 AMW720739 AWS720739 BGO720739 BQK720739 CAG720739 CKC720739 CTY720739 DDU720739 DNQ720739 DXM720739 EHI720739 ERE720739 FBA720739 FKW720739 FUS720739 GEO720739 GOK720739 GYG720739 HIC720739 HRY720739 IBU720739 ILQ720739 IVM720739 JFI720739 JPE720739 JZA720739 KIW720739 KSS720739 LCO720739 LMK720739 LWG720739 MGC720739 MPY720739 MZU720739 NJQ720739 NTM720739 ODI720739 ONE720739 OXA720739 PGW720739 PQS720739 QAO720739 QKK720739 QUG720739 REC720739 RNY720739 RXU720739 SHQ720739 SRM720739 TBI720739 TLE720739 TVA720739 UEW720739 UOS720739 UYO720739 VIK720739 VSG720739 WCC720739 WLY720739 WVU720739 L786275:S786275 JI786275 TE786275 ADA786275 AMW786275 AWS786275 BGO786275 BQK786275 CAG786275 CKC786275 CTY786275 DDU786275 DNQ786275 DXM786275 EHI786275 ERE786275 FBA786275 FKW786275 FUS786275 GEO786275 GOK786275 GYG786275 HIC786275 HRY786275 IBU786275 ILQ786275 IVM786275 JFI786275 JPE786275 JZA786275 KIW786275 KSS786275 LCO786275 LMK786275 LWG786275 MGC786275 MPY786275 MZU786275 NJQ786275 NTM786275 ODI786275 ONE786275 OXA786275 PGW786275 PQS786275 QAO786275 QKK786275 QUG786275 REC786275 RNY786275 RXU786275 SHQ786275 SRM786275 TBI786275 TLE786275 TVA786275 UEW786275 UOS786275 UYO786275 VIK786275 VSG786275 WCC786275 WLY786275 WVU786275 L851811:S851811 JI851811 TE851811 ADA851811 AMW851811 AWS851811 BGO851811 BQK851811 CAG851811 CKC851811 CTY851811 DDU851811 DNQ851811 DXM851811 EHI851811 ERE851811 FBA851811 FKW851811 FUS851811 GEO851811 GOK851811 GYG851811 HIC851811 HRY851811 IBU851811 ILQ851811 IVM851811 JFI851811 JPE851811 JZA851811 KIW851811 KSS851811 LCO851811 LMK851811 LWG851811 MGC851811 MPY851811 MZU851811 NJQ851811 NTM851811 ODI851811 ONE851811 OXA851811 PGW851811 PQS851811 QAO851811 QKK851811 QUG851811 REC851811 RNY851811 RXU851811 SHQ851811 SRM851811 TBI851811 TLE851811 TVA851811 UEW851811 UOS851811 UYO851811 VIK851811 VSG851811 WCC851811 WLY851811 WVU851811 L917347:S917347 JI917347 TE917347 ADA917347 AMW917347 AWS917347 BGO917347 BQK917347 CAG917347 CKC917347 CTY917347 DDU917347 DNQ917347 DXM917347 EHI917347 ERE917347 FBA917347 FKW917347 FUS917347 GEO917347 GOK917347 GYG917347 HIC917347 HRY917347 IBU917347 ILQ917347 IVM917347 JFI917347 JPE917347 JZA917347 KIW917347 KSS917347 LCO917347 LMK917347 LWG917347 MGC917347 MPY917347 MZU917347 NJQ917347 NTM917347 ODI917347 ONE917347 OXA917347 PGW917347 PQS917347 QAO917347 QKK917347 QUG917347 REC917347 RNY917347 RXU917347 SHQ917347 SRM917347 TBI917347 TLE917347 TVA917347 UEW917347 UOS917347 UYO917347 VIK917347 VSG917347 WCC917347 WLY917347 WVU917347 L982883:S982883 JI982883 TE982883 ADA982883 AMW982883 AWS982883 BGO982883 BQK982883 CAG982883 CKC982883 CTY982883 DDU982883 DNQ982883 DXM982883 EHI982883 ERE982883 FBA982883 FKW982883 FUS982883 GEO982883 GOK982883 GYG982883 HIC982883 HRY982883 IBU982883 ILQ982883 IVM982883 JFI982883 JPE982883 JZA982883 KIW982883 KSS982883 LCO982883 LMK982883 LWG982883 MGC982883 MPY982883 MZU982883 NJQ982883 NTM982883 ODI982883 ONE982883 OXA982883 PGW982883 PQS982883 QAO982883 QKK982883 QUG982883 REC982883 RNY982883 RXU982883 SHQ982883 SRM982883 TBI982883 TLE982883 TVA982883 UEW982883 UOS982883 UYO982883 VIK982883 VSG982883 WCC982883 WLY982883 WVU982883 WCC982897 AH65379 JQ65379 TM65379 ADI65379 ANE65379 AXA65379 BGW65379 BQS65379 CAO65379 CKK65379 CUG65379 DEC65379 DNY65379 DXU65379 EHQ65379 ERM65379 FBI65379 FLE65379 FVA65379 GEW65379 GOS65379 GYO65379 HIK65379 HSG65379 ICC65379 ILY65379 IVU65379 JFQ65379 JPM65379 JZI65379 KJE65379 KTA65379 LCW65379 LMS65379 LWO65379 MGK65379 MQG65379 NAC65379 NJY65379 NTU65379 ODQ65379 ONM65379 OXI65379 PHE65379 PRA65379 QAW65379 QKS65379 QUO65379 REK65379 ROG65379 RYC65379 SHY65379 SRU65379 TBQ65379 TLM65379 TVI65379 UFE65379 UPA65379 UYW65379 VIS65379 VSO65379 WCK65379 WMG65379 WWC65379 AH130915 JQ130915 TM130915 ADI130915 ANE130915 AXA130915 BGW130915 BQS130915 CAO130915 CKK130915 CUG130915 DEC130915 DNY130915 DXU130915 EHQ130915 ERM130915 FBI130915 FLE130915 FVA130915 GEW130915 GOS130915 GYO130915 HIK130915 HSG130915 ICC130915 ILY130915 IVU130915 JFQ130915 JPM130915 JZI130915 KJE130915 KTA130915 LCW130915 LMS130915 LWO130915 MGK130915 MQG130915 NAC130915 NJY130915 NTU130915 ODQ130915 ONM130915 OXI130915 PHE130915 PRA130915 QAW130915 QKS130915 QUO130915 REK130915 ROG130915 RYC130915 SHY130915 SRU130915 TBQ130915 TLM130915 TVI130915 UFE130915 UPA130915 UYW130915 VIS130915 VSO130915 WCK130915 WMG130915 WWC130915 AH196451 JQ196451 TM196451 ADI196451 ANE196451 AXA196451 BGW196451 BQS196451 CAO196451 CKK196451 CUG196451 DEC196451 DNY196451 DXU196451 EHQ196451 ERM196451 FBI196451 FLE196451 FVA196451 GEW196451 GOS196451 GYO196451 HIK196451 HSG196451 ICC196451 ILY196451 IVU196451 JFQ196451 JPM196451 JZI196451 KJE196451 KTA196451 LCW196451 LMS196451 LWO196451 MGK196451 MQG196451 NAC196451 NJY196451 NTU196451 ODQ196451 ONM196451 OXI196451 PHE196451 PRA196451 QAW196451 QKS196451 QUO196451 REK196451 ROG196451 RYC196451 SHY196451 SRU196451 TBQ196451 TLM196451 TVI196451 UFE196451 UPA196451 UYW196451 VIS196451 VSO196451 WCK196451 WMG196451 WWC196451 AH261987 JQ261987 TM261987 ADI261987 ANE261987 AXA261987 BGW261987 BQS261987 CAO261987 CKK261987 CUG261987 DEC261987 DNY261987 DXU261987 EHQ261987 ERM261987 FBI261987 FLE261987 FVA261987 GEW261987 GOS261987 GYO261987 HIK261987 HSG261987 ICC261987 ILY261987 IVU261987 JFQ261987 JPM261987 JZI261987 KJE261987 KTA261987 LCW261987 LMS261987 LWO261987 MGK261987 MQG261987 NAC261987 NJY261987 NTU261987 ODQ261987 ONM261987 OXI261987 PHE261987 PRA261987 QAW261987 QKS261987 QUO261987 REK261987 ROG261987 RYC261987 SHY261987 SRU261987 TBQ261987 TLM261987 TVI261987 UFE261987 UPA261987 UYW261987 VIS261987 VSO261987 WCK261987 WMG261987 WWC261987 AH327523 JQ327523 TM327523 ADI327523 ANE327523 AXA327523 BGW327523 BQS327523 CAO327523 CKK327523 CUG327523 DEC327523 DNY327523 DXU327523 EHQ327523 ERM327523 FBI327523 FLE327523 FVA327523 GEW327523 GOS327523 GYO327523 HIK327523 HSG327523 ICC327523 ILY327523 IVU327523 JFQ327523 JPM327523 JZI327523 KJE327523 KTA327523 LCW327523 LMS327523 LWO327523 MGK327523 MQG327523 NAC327523 NJY327523 NTU327523 ODQ327523 ONM327523 OXI327523 PHE327523 PRA327523 QAW327523 QKS327523 QUO327523 REK327523 ROG327523 RYC327523 SHY327523 SRU327523 TBQ327523 TLM327523 TVI327523 UFE327523 UPA327523 UYW327523 VIS327523 VSO327523 WCK327523 WMG327523 WWC327523 AH393059 JQ393059 TM393059 ADI393059 ANE393059 AXA393059 BGW393059 BQS393059 CAO393059 CKK393059 CUG393059 DEC393059 DNY393059 DXU393059 EHQ393059 ERM393059 FBI393059 FLE393059 FVA393059 GEW393059 GOS393059 GYO393059 HIK393059 HSG393059 ICC393059 ILY393059 IVU393059 JFQ393059 JPM393059 JZI393059 KJE393059 KTA393059 LCW393059 LMS393059 LWO393059 MGK393059 MQG393059 NAC393059 NJY393059 NTU393059 ODQ393059 ONM393059 OXI393059 PHE393059 PRA393059 QAW393059 QKS393059 QUO393059 REK393059 ROG393059 RYC393059 SHY393059 SRU393059 TBQ393059 TLM393059 TVI393059 UFE393059 UPA393059 UYW393059 VIS393059 VSO393059 WCK393059 WMG393059 WWC393059 AH458595 JQ458595 TM458595 ADI458595 ANE458595 AXA458595 BGW458595 BQS458595 CAO458595 CKK458595 CUG458595 DEC458595 DNY458595 DXU458595 EHQ458595 ERM458595 FBI458595 FLE458595 FVA458595 GEW458595 GOS458595 GYO458595 HIK458595 HSG458595 ICC458595 ILY458595 IVU458595 JFQ458595 JPM458595 JZI458595 KJE458595 KTA458595 LCW458595 LMS458595 LWO458595 MGK458595 MQG458595 NAC458595 NJY458595 NTU458595 ODQ458595 ONM458595 OXI458595 PHE458595 PRA458595 QAW458595 QKS458595 QUO458595 REK458595 ROG458595 RYC458595 SHY458595 SRU458595 TBQ458595 TLM458595 TVI458595 UFE458595 UPA458595 UYW458595 VIS458595 VSO458595 WCK458595 WMG458595 WWC458595 AH524131 JQ524131 TM524131 ADI524131 ANE524131 AXA524131 BGW524131 BQS524131 CAO524131 CKK524131 CUG524131 DEC524131 DNY524131 DXU524131 EHQ524131 ERM524131 FBI524131 FLE524131 FVA524131 GEW524131 GOS524131 GYO524131 HIK524131 HSG524131 ICC524131 ILY524131 IVU524131 JFQ524131 JPM524131 JZI524131 KJE524131 KTA524131 LCW524131 LMS524131 LWO524131 MGK524131 MQG524131 NAC524131 NJY524131 NTU524131 ODQ524131 ONM524131 OXI524131 PHE524131 PRA524131 QAW524131 QKS524131 QUO524131 REK524131 ROG524131 RYC524131 SHY524131 SRU524131 TBQ524131 TLM524131 TVI524131 UFE524131 UPA524131 UYW524131 VIS524131 VSO524131 WCK524131 WMG524131 WWC524131 AH589667 JQ589667 TM589667 ADI589667 ANE589667 AXA589667 BGW589667 BQS589667 CAO589667 CKK589667 CUG589667 DEC589667 DNY589667 DXU589667 EHQ589667 ERM589667 FBI589667 FLE589667 FVA589667 GEW589667 GOS589667 GYO589667 HIK589667 HSG589667 ICC589667 ILY589667 IVU589667 JFQ589667 JPM589667 JZI589667 KJE589667 KTA589667 LCW589667 LMS589667 LWO589667 MGK589667 MQG589667 NAC589667 NJY589667 NTU589667 ODQ589667 ONM589667 OXI589667 PHE589667 PRA589667 QAW589667 QKS589667 QUO589667 REK589667 ROG589667 RYC589667 SHY589667 SRU589667 TBQ589667 TLM589667 TVI589667 UFE589667 UPA589667 UYW589667 VIS589667 VSO589667 WCK589667 WMG589667 WWC589667 AH655203 JQ655203 TM655203 ADI655203 ANE655203 AXA655203 BGW655203 BQS655203 CAO655203 CKK655203 CUG655203 DEC655203 DNY655203 DXU655203 EHQ655203 ERM655203 FBI655203 FLE655203 FVA655203 GEW655203 GOS655203 GYO655203 HIK655203 HSG655203 ICC655203 ILY655203 IVU655203 JFQ655203 JPM655203 JZI655203 KJE655203 KTA655203 LCW655203 LMS655203 LWO655203 MGK655203 MQG655203 NAC655203 NJY655203 NTU655203 ODQ655203 ONM655203 OXI655203 PHE655203 PRA655203 QAW655203 QKS655203 QUO655203 REK655203 ROG655203 RYC655203 SHY655203 SRU655203 TBQ655203 TLM655203 TVI655203 UFE655203 UPA655203 UYW655203 VIS655203 VSO655203 WCK655203 WMG655203 WWC655203 AH720739 JQ720739 TM720739 ADI720739 ANE720739 AXA720739 BGW720739 BQS720739 CAO720739 CKK720739 CUG720739 DEC720739 DNY720739 DXU720739 EHQ720739 ERM720739 FBI720739 FLE720739 FVA720739 GEW720739 GOS720739 GYO720739 HIK720739 HSG720739 ICC720739 ILY720739 IVU720739 JFQ720739 JPM720739 JZI720739 KJE720739 KTA720739 LCW720739 LMS720739 LWO720739 MGK720739 MQG720739 NAC720739 NJY720739 NTU720739 ODQ720739 ONM720739 OXI720739 PHE720739 PRA720739 QAW720739 QKS720739 QUO720739 REK720739 ROG720739 RYC720739 SHY720739 SRU720739 TBQ720739 TLM720739 TVI720739 UFE720739 UPA720739 UYW720739 VIS720739 VSO720739 WCK720739 WMG720739 WWC720739 AH786275 JQ786275 TM786275 ADI786275 ANE786275 AXA786275 BGW786275 BQS786275 CAO786275 CKK786275 CUG786275 DEC786275 DNY786275 DXU786275 EHQ786275 ERM786275 FBI786275 FLE786275 FVA786275 GEW786275 GOS786275 GYO786275 HIK786275 HSG786275 ICC786275 ILY786275 IVU786275 JFQ786275 JPM786275 JZI786275 KJE786275 KTA786275 LCW786275 LMS786275 LWO786275 MGK786275 MQG786275 NAC786275 NJY786275 NTU786275 ODQ786275 ONM786275 OXI786275 PHE786275 PRA786275 QAW786275 QKS786275 QUO786275 REK786275 ROG786275 RYC786275 SHY786275 SRU786275 TBQ786275 TLM786275 TVI786275 UFE786275 UPA786275 UYW786275 VIS786275 VSO786275 WCK786275 WMG786275 WWC786275 AH851811 JQ851811 TM851811 ADI851811 ANE851811 AXA851811 BGW851811 BQS851811 CAO851811 CKK851811 CUG851811 DEC851811 DNY851811 DXU851811 EHQ851811 ERM851811 FBI851811 FLE851811 FVA851811 GEW851811 GOS851811 GYO851811 HIK851811 HSG851811 ICC851811 ILY851811 IVU851811 JFQ851811 JPM851811 JZI851811 KJE851811 KTA851811 LCW851811 LMS851811 LWO851811 MGK851811 MQG851811 NAC851811 NJY851811 NTU851811 ODQ851811 ONM851811 OXI851811 PHE851811 PRA851811 QAW851811 QKS851811 QUO851811 REK851811 ROG851811 RYC851811 SHY851811 SRU851811 TBQ851811 TLM851811 TVI851811 UFE851811 UPA851811 UYW851811 VIS851811 VSO851811 WCK851811 WMG851811 WWC851811 AH917347 JQ917347 TM917347 ADI917347 ANE917347 AXA917347 BGW917347 BQS917347 CAO917347 CKK917347 CUG917347 DEC917347 DNY917347 DXU917347 EHQ917347 ERM917347 FBI917347 FLE917347 FVA917347 GEW917347 GOS917347 GYO917347 HIK917347 HSG917347 ICC917347 ILY917347 IVU917347 JFQ917347 JPM917347 JZI917347 KJE917347 KTA917347 LCW917347 LMS917347 LWO917347 MGK917347 MQG917347 NAC917347 NJY917347 NTU917347 ODQ917347 ONM917347 OXI917347 PHE917347 PRA917347 QAW917347 QKS917347 QUO917347 REK917347 ROG917347 RYC917347 SHY917347 SRU917347 TBQ917347 TLM917347 TVI917347 UFE917347 UPA917347 UYW917347 VIS917347 VSO917347 WCK917347 WMG917347 WWC917347 AH982883 JQ982883 TM982883 ADI982883 ANE982883 AXA982883 BGW982883 BQS982883 CAO982883 CKK982883 CUG982883 DEC982883 DNY982883 DXU982883 EHQ982883 ERM982883 FBI982883 FLE982883 FVA982883 GEW982883 GOS982883 GYO982883 HIK982883 HSG982883 ICC982883 ILY982883 IVU982883 JFQ982883 JPM982883 JZI982883 KJE982883 KTA982883 LCW982883 LMS982883 LWO982883 MGK982883 MQG982883 NAC982883 NJY982883 NTU982883 ODQ982883 ONM982883 OXI982883 PHE982883 PRA982883 QAW982883 QKS982883 QUO982883 REK982883 ROG982883 RYC982883 SHY982883 SRU982883 TBQ982883 TLM982883 TVI982883 UFE982883 UPA982883 UYW982883 VIS982883 VSO982883 WCK982883 WMG982883 WWC982883 AH65375 JQ65375 TM65375 ADI65375 ANE65375 AXA65375 BGW65375 BQS65375 CAO65375 CKK65375 CUG65375 DEC65375 DNY65375 DXU65375 EHQ65375 ERM65375 FBI65375 FLE65375 FVA65375 GEW65375 GOS65375 GYO65375 HIK65375 HSG65375 ICC65375 ILY65375 IVU65375 JFQ65375 JPM65375 JZI65375 KJE65375 KTA65375 LCW65375 LMS65375 LWO65375 MGK65375 MQG65375 NAC65375 NJY65375 NTU65375 ODQ65375 ONM65375 OXI65375 PHE65375 PRA65375 QAW65375 QKS65375 QUO65375 REK65375 ROG65375 RYC65375 SHY65375 SRU65375 TBQ65375 TLM65375 TVI65375 UFE65375 UPA65375 UYW65375 VIS65375 VSO65375 WCK65375 WMG65375 WWC65375 AH130911 JQ130911 TM130911 ADI130911 ANE130911 AXA130911 BGW130911 BQS130911 CAO130911 CKK130911 CUG130911 DEC130911 DNY130911 DXU130911 EHQ130911 ERM130911 FBI130911 FLE130911 FVA130911 GEW130911 GOS130911 GYO130911 HIK130911 HSG130911 ICC130911 ILY130911 IVU130911 JFQ130911 JPM130911 JZI130911 KJE130911 KTA130911 LCW130911 LMS130911 LWO130911 MGK130911 MQG130911 NAC130911 NJY130911 NTU130911 ODQ130911 ONM130911 OXI130911 PHE130911 PRA130911 QAW130911 QKS130911 QUO130911 REK130911 ROG130911 RYC130911 SHY130911 SRU130911 TBQ130911 TLM130911 TVI130911 UFE130911 UPA130911 UYW130911 VIS130911 VSO130911 WCK130911 WMG130911 WWC130911 AH196447 JQ196447 TM196447 ADI196447 ANE196447 AXA196447 BGW196447 BQS196447 CAO196447 CKK196447 CUG196447 DEC196447 DNY196447 DXU196447 EHQ196447 ERM196447 FBI196447 FLE196447 FVA196447 GEW196447 GOS196447 GYO196447 HIK196447 HSG196447 ICC196447 ILY196447 IVU196447 JFQ196447 JPM196447 JZI196447 KJE196447 KTA196447 LCW196447 LMS196447 LWO196447 MGK196447 MQG196447 NAC196447 NJY196447 NTU196447 ODQ196447 ONM196447 OXI196447 PHE196447 PRA196447 QAW196447 QKS196447 QUO196447 REK196447 ROG196447 RYC196447 SHY196447 SRU196447 TBQ196447 TLM196447 TVI196447 UFE196447 UPA196447 UYW196447 VIS196447 VSO196447 WCK196447 WMG196447 WWC196447 AH261983 JQ261983 TM261983 ADI261983 ANE261983 AXA261983 BGW261983 BQS261983 CAO261983 CKK261983 CUG261983 DEC261983 DNY261983 DXU261983 EHQ261983 ERM261983 FBI261983 FLE261983 FVA261983 GEW261983 GOS261983 GYO261983 HIK261983 HSG261983 ICC261983 ILY261983 IVU261983 JFQ261983 JPM261983 JZI261983 KJE261983 KTA261983 LCW261983 LMS261983 LWO261983 MGK261983 MQG261983 NAC261983 NJY261983 NTU261983 ODQ261983 ONM261983 OXI261983 PHE261983 PRA261983 QAW261983 QKS261983 QUO261983 REK261983 ROG261983 RYC261983 SHY261983 SRU261983 TBQ261983 TLM261983 TVI261983 UFE261983 UPA261983 UYW261983 VIS261983 VSO261983 WCK261983 WMG261983 WWC261983 AH327519 JQ327519 TM327519 ADI327519 ANE327519 AXA327519 BGW327519 BQS327519 CAO327519 CKK327519 CUG327519 DEC327519 DNY327519 DXU327519 EHQ327519 ERM327519 FBI327519 FLE327519 FVA327519 GEW327519 GOS327519 GYO327519 HIK327519 HSG327519 ICC327519 ILY327519 IVU327519 JFQ327519 JPM327519 JZI327519 KJE327519 KTA327519 LCW327519 LMS327519 LWO327519 MGK327519 MQG327519 NAC327519 NJY327519 NTU327519 ODQ327519 ONM327519 OXI327519 PHE327519 PRA327519 QAW327519 QKS327519 QUO327519 REK327519 ROG327519 RYC327519 SHY327519 SRU327519 TBQ327519 TLM327519 TVI327519 UFE327519 UPA327519 UYW327519 VIS327519 VSO327519 WCK327519 WMG327519 WWC327519 AH393055 JQ393055 TM393055 ADI393055 ANE393055 AXA393055 BGW393055 BQS393055 CAO393055 CKK393055 CUG393055 DEC393055 DNY393055 DXU393055 EHQ393055 ERM393055 FBI393055 FLE393055 FVA393055 GEW393055 GOS393055 GYO393055 HIK393055 HSG393055 ICC393055 ILY393055 IVU393055 JFQ393055 JPM393055 JZI393055 KJE393055 KTA393055 LCW393055 LMS393055 LWO393055 MGK393055 MQG393055 NAC393055 NJY393055 NTU393055 ODQ393055 ONM393055 OXI393055 PHE393055 PRA393055 QAW393055 QKS393055 QUO393055 REK393055 ROG393055 RYC393055 SHY393055 SRU393055 TBQ393055 TLM393055 TVI393055 UFE393055 UPA393055 UYW393055 VIS393055 VSO393055 WCK393055 WMG393055 WWC393055 AH458591 JQ458591 TM458591 ADI458591 ANE458591 AXA458591 BGW458591 BQS458591 CAO458591 CKK458591 CUG458591 DEC458591 DNY458591 DXU458591 EHQ458591 ERM458591 FBI458591 FLE458591 FVA458591 GEW458591 GOS458591 GYO458591 HIK458591 HSG458591 ICC458591 ILY458591 IVU458591 JFQ458591 JPM458591 JZI458591 KJE458591 KTA458591 LCW458591 LMS458591 LWO458591 MGK458591 MQG458591 NAC458591 NJY458591 NTU458591 ODQ458591 ONM458591 OXI458591 PHE458591 PRA458591 QAW458591 QKS458591 QUO458591 REK458591 ROG458591 RYC458591 SHY458591 SRU458591 TBQ458591 TLM458591 TVI458591 UFE458591 UPA458591 UYW458591 VIS458591 VSO458591 WCK458591 WMG458591 WWC458591 AH524127 JQ524127 TM524127 ADI524127 ANE524127 AXA524127 BGW524127 BQS524127 CAO524127 CKK524127 CUG524127 DEC524127 DNY524127 DXU524127 EHQ524127 ERM524127 FBI524127 FLE524127 FVA524127 GEW524127 GOS524127 GYO524127 HIK524127 HSG524127 ICC524127 ILY524127 IVU524127 JFQ524127 JPM524127 JZI524127 KJE524127 KTA524127 LCW524127 LMS524127 LWO524127 MGK524127 MQG524127 NAC524127 NJY524127 NTU524127 ODQ524127 ONM524127 OXI524127 PHE524127 PRA524127 QAW524127 QKS524127 QUO524127 REK524127 ROG524127 RYC524127 SHY524127 SRU524127 TBQ524127 TLM524127 TVI524127 UFE524127 UPA524127 UYW524127 VIS524127 VSO524127 WCK524127 WMG524127 WWC524127 AH589663 JQ589663 TM589663 ADI589663 ANE589663 AXA589663 BGW589663 BQS589663 CAO589663 CKK589663 CUG589663 DEC589663 DNY589663 DXU589663 EHQ589663 ERM589663 FBI589663 FLE589663 FVA589663 GEW589663 GOS589663 GYO589663 HIK589663 HSG589663 ICC589663 ILY589663 IVU589663 JFQ589663 JPM589663 JZI589663 KJE589663 KTA589663 LCW589663 LMS589663 LWO589663 MGK589663 MQG589663 NAC589663 NJY589663 NTU589663 ODQ589663 ONM589663 OXI589663 PHE589663 PRA589663 QAW589663 QKS589663 QUO589663 REK589663 ROG589663 RYC589663 SHY589663 SRU589663 TBQ589663 TLM589663 TVI589663 UFE589663 UPA589663 UYW589663 VIS589663 VSO589663 WCK589663 WMG589663 WWC589663 AH655199 JQ655199 TM655199 ADI655199 ANE655199 AXA655199 BGW655199 BQS655199 CAO655199 CKK655199 CUG655199 DEC655199 DNY655199 DXU655199 EHQ655199 ERM655199 FBI655199 FLE655199 FVA655199 GEW655199 GOS655199 GYO655199 HIK655199 HSG655199 ICC655199 ILY655199 IVU655199 JFQ655199 JPM655199 JZI655199 KJE655199 KTA655199 LCW655199 LMS655199 LWO655199 MGK655199 MQG655199 NAC655199 NJY655199 NTU655199 ODQ655199 ONM655199 OXI655199 PHE655199 PRA655199 QAW655199 QKS655199 QUO655199 REK655199 ROG655199 RYC655199 SHY655199 SRU655199 TBQ655199 TLM655199 TVI655199 UFE655199 UPA655199 UYW655199 VIS655199 VSO655199 WCK655199 WMG655199 WWC655199 AH720735 JQ720735 TM720735 ADI720735 ANE720735 AXA720735 BGW720735 BQS720735 CAO720735 CKK720735 CUG720735 DEC720735 DNY720735 DXU720735 EHQ720735 ERM720735 FBI720735 FLE720735 FVA720735 GEW720735 GOS720735 GYO720735 HIK720735 HSG720735 ICC720735 ILY720735 IVU720735 JFQ720735 JPM720735 JZI720735 KJE720735 KTA720735 LCW720735 LMS720735 LWO720735 MGK720735 MQG720735 NAC720735 NJY720735 NTU720735 ODQ720735 ONM720735 OXI720735 PHE720735 PRA720735 QAW720735 QKS720735 QUO720735 REK720735 ROG720735 RYC720735 SHY720735 SRU720735 TBQ720735 TLM720735 TVI720735 UFE720735 UPA720735 UYW720735 VIS720735 VSO720735 WCK720735 WMG720735 WWC720735 AH786271 JQ786271 TM786271 ADI786271 ANE786271 AXA786271 BGW786271 BQS786271 CAO786271 CKK786271 CUG786271 DEC786271 DNY786271 DXU786271 EHQ786271 ERM786271 FBI786271 FLE786271 FVA786271 GEW786271 GOS786271 GYO786271 HIK786271 HSG786271 ICC786271 ILY786271 IVU786271 JFQ786271 JPM786271 JZI786271 KJE786271 KTA786271 LCW786271 LMS786271 LWO786271 MGK786271 MQG786271 NAC786271 NJY786271 NTU786271 ODQ786271 ONM786271 OXI786271 PHE786271 PRA786271 QAW786271 QKS786271 QUO786271 REK786271 ROG786271 RYC786271 SHY786271 SRU786271 TBQ786271 TLM786271 TVI786271 UFE786271 UPA786271 UYW786271 VIS786271 VSO786271 WCK786271 WMG786271 WWC786271 AH851807 JQ851807 TM851807 ADI851807 ANE851807 AXA851807 BGW851807 BQS851807 CAO851807 CKK851807 CUG851807 DEC851807 DNY851807 DXU851807 EHQ851807 ERM851807 FBI851807 FLE851807 FVA851807 GEW851807 GOS851807 GYO851807 HIK851807 HSG851807 ICC851807 ILY851807 IVU851807 JFQ851807 JPM851807 JZI851807 KJE851807 KTA851807 LCW851807 LMS851807 LWO851807 MGK851807 MQG851807 NAC851807 NJY851807 NTU851807 ODQ851807 ONM851807 OXI851807 PHE851807 PRA851807 QAW851807 QKS851807 QUO851807 REK851807 ROG851807 RYC851807 SHY851807 SRU851807 TBQ851807 TLM851807 TVI851807 UFE851807 UPA851807 UYW851807 VIS851807 VSO851807 WCK851807 WMG851807 WWC851807 AH917343 JQ917343 TM917343 ADI917343 ANE917343 AXA917343 BGW917343 BQS917343 CAO917343 CKK917343 CUG917343 DEC917343 DNY917343 DXU917343 EHQ917343 ERM917343 FBI917343 FLE917343 FVA917343 GEW917343 GOS917343 GYO917343 HIK917343 HSG917343 ICC917343 ILY917343 IVU917343 JFQ917343 JPM917343 JZI917343 KJE917343 KTA917343 LCW917343 LMS917343 LWO917343 MGK917343 MQG917343 NAC917343 NJY917343 NTU917343 ODQ917343 ONM917343 OXI917343 PHE917343 PRA917343 QAW917343 QKS917343 QUO917343 REK917343 ROG917343 RYC917343 SHY917343 SRU917343 TBQ917343 TLM917343 TVI917343 UFE917343 UPA917343 UYW917343 VIS917343 VSO917343 WCK917343 WMG917343 WWC917343 AH982879 JQ982879 TM982879 ADI982879 ANE982879 AXA982879 BGW982879 BQS982879 CAO982879 CKK982879 CUG982879 DEC982879 DNY982879 DXU982879 EHQ982879 ERM982879 FBI982879 FLE982879 FVA982879 GEW982879 GOS982879 GYO982879 HIK982879 HSG982879 ICC982879 ILY982879 IVU982879 JFQ982879 JPM982879 JZI982879 KJE982879 KTA982879 LCW982879 LMS982879 LWO982879 MGK982879 MQG982879 NAC982879 NJY982879 NTU982879 ODQ982879 ONM982879 OXI982879 PHE982879 PRA982879 QAW982879 QKS982879 QUO982879 REK982879 ROG982879 RYC982879 SHY982879 SRU982879 TBQ982879 TLM982879 TVI982879 UFE982879 UPA982879 UYW982879 VIS982879 VSO982879 WCK982879 WMG982879 WWC982879 AH65385:AH65387 JQ65385:JQ65387 TM65385:TM65387 ADI65385:ADI65387 ANE65385:ANE65387 AXA65385:AXA65387 BGW65385:BGW65387 BQS65385:BQS65387 CAO65385:CAO65387 CKK65385:CKK65387 CUG65385:CUG65387 DEC65385:DEC65387 DNY65385:DNY65387 DXU65385:DXU65387 EHQ65385:EHQ65387 ERM65385:ERM65387 FBI65385:FBI65387 FLE65385:FLE65387 FVA65385:FVA65387 GEW65385:GEW65387 GOS65385:GOS65387 GYO65385:GYO65387 HIK65385:HIK65387 HSG65385:HSG65387 ICC65385:ICC65387 ILY65385:ILY65387 IVU65385:IVU65387 JFQ65385:JFQ65387 JPM65385:JPM65387 JZI65385:JZI65387 KJE65385:KJE65387 KTA65385:KTA65387 LCW65385:LCW65387 LMS65385:LMS65387 LWO65385:LWO65387 MGK65385:MGK65387 MQG65385:MQG65387 NAC65385:NAC65387 NJY65385:NJY65387 NTU65385:NTU65387 ODQ65385:ODQ65387 ONM65385:ONM65387 OXI65385:OXI65387 PHE65385:PHE65387 PRA65385:PRA65387 QAW65385:QAW65387 QKS65385:QKS65387 QUO65385:QUO65387 REK65385:REK65387 ROG65385:ROG65387 RYC65385:RYC65387 SHY65385:SHY65387 SRU65385:SRU65387 TBQ65385:TBQ65387 TLM65385:TLM65387 TVI65385:TVI65387 UFE65385:UFE65387 UPA65385:UPA65387 UYW65385:UYW65387 VIS65385:VIS65387 VSO65385:VSO65387 WCK65385:WCK65387 WMG65385:WMG65387 WWC65385:WWC65387 AH130921:AH130923 JQ130921:JQ130923 TM130921:TM130923 ADI130921:ADI130923 ANE130921:ANE130923 AXA130921:AXA130923 BGW130921:BGW130923 BQS130921:BQS130923 CAO130921:CAO130923 CKK130921:CKK130923 CUG130921:CUG130923 DEC130921:DEC130923 DNY130921:DNY130923 DXU130921:DXU130923 EHQ130921:EHQ130923 ERM130921:ERM130923 FBI130921:FBI130923 FLE130921:FLE130923 FVA130921:FVA130923 GEW130921:GEW130923 GOS130921:GOS130923 GYO130921:GYO130923 HIK130921:HIK130923 HSG130921:HSG130923 ICC130921:ICC130923 ILY130921:ILY130923 IVU130921:IVU130923 JFQ130921:JFQ130923 JPM130921:JPM130923 JZI130921:JZI130923 KJE130921:KJE130923 KTA130921:KTA130923 LCW130921:LCW130923 LMS130921:LMS130923 LWO130921:LWO130923 MGK130921:MGK130923 MQG130921:MQG130923 NAC130921:NAC130923 NJY130921:NJY130923 NTU130921:NTU130923 ODQ130921:ODQ130923 ONM130921:ONM130923 OXI130921:OXI130923 PHE130921:PHE130923 PRA130921:PRA130923 QAW130921:QAW130923 QKS130921:QKS130923 QUO130921:QUO130923 REK130921:REK130923 ROG130921:ROG130923 RYC130921:RYC130923 SHY130921:SHY130923 SRU130921:SRU130923 TBQ130921:TBQ130923 TLM130921:TLM130923 TVI130921:TVI130923 UFE130921:UFE130923 UPA130921:UPA130923 UYW130921:UYW130923 VIS130921:VIS130923 VSO130921:VSO130923 WCK130921:WCK130923 WMG130921:WMG130923 WWC130921:WWC130923 AH196457:AH196459 JQ196457:JQ196459 TM196457:TM196459 ADI196457:ADI196459 ANE196457:ANE196459 AXA196457:AXA196459 BGW196457:BGW196459 BQS196457:BQS196459 CAO196457:CAO196459 CKK196457:CKK196459 CUG196457:CUG196459 DEC196457:DEC196459 DNY196457:DNY196459 DXU196457:DXU196459 EHQ196457:EHQ196459 ERM196457:ERM196459 FBI196457:FBI196459 FLE196457:FLE196459 FVA196457:FVA196459 GEW196457:GEW196459 GOS196457:GOS196459 GYO196457:GYO196459 HIK196457:HIK196459 HSG196457:HSG196459 ICC196457:ICC196459 ILY196457:ILY196459 IVU196457:IVU196459 JFQ196457:JFQ196459 JPM196457:JPM196459 JZI196457:JZI196459 KJE196457:KJE196459 KTA196457:KTA196459 LCW196457:LCW196459 LMS196457:LMS196459 LWO196457:LWO196459 MGK196457:MGK196459 MQG196457:MQG196459 NAC196457:NAC196459 NJY196457:NJY196459 NTU196457:NTU196459 ODQ196457:ODQ196459 ONM196457:ONM196459 OXI196457:OXI196459 PHE196457:PHE196459 PRA196457:PRA196459 QAW196457:QAW196459 QKS196457:QKS196459 QUO196457:QUO196459 REK196457:REK196459 ROG196457:ROG196459 RYC196457:RYC196459 SHY196457:SHY196459 SRU196457:SRU196459 TBQ196457:TBQ196459 TLM196457:TLM196459 TVI196457:TVI196459 UFE196457:UFE196459 UPA196457:UPA196459 UYW196457:UYW196459 VIS196457:VIS196459 VSO196457:VSO196459 WCK196457:WCK196459 WMG196457:WMG196459 WWC196457:WWC196459 AH261993:AH261995 JQ261993:JQ261995 TM261993:TM261995 ADI261993:ADI261995 ANE261993:ANE261995 AXA261993:AXA261995 BGW261993:BGW261995 BQS261993:BQS261995 CAO261993:CAO261995 CKK261993:CKK261995 CUG261993:CUG261995 DEC261993:DEC261995 DNY261993:DNY261995 DXU261993:DXU261995 EHQ261993:EHQ261995 ERM261993:ERM261995 FBI261993:FBI261995 FLE261993:FLE261995 FVA261993:FVA261995 GEW261993:GEW261995 GOS261993:GOS261995 GYO261993:GYO261995 HIK261993:HIK261995 HSG261993:HSG261995 ICC261993:ICC261995 ILY261993:ILY261995 IVU261993:IVU261995 JFQ261993:JFQ261995 JPM261993:JPM261995 JZI261993:JZI261995 KJE261993:KJE261995 KTA261993:KTA261995 LCW261993:LCW261995 LMS261993:LMS261995 LWO261993:LWO261995 MGK261993:MGK261995 MQG261993:MQG261995 NAC261993:NAC261995 NJY261993:NJY261995 NTU261993:NTU261995 ODQ261993:ODQ261995 ONM261993:ONM261995 OXI261993:OXI261995 PHE261993:PHE261995 PRA261993:PRA261995 QAW261993:QAW261995 QKS261993:QKS261995 QUO261993:QUO261995 REK261993:REK261995 ROG261993:ROG261995 RYC261993:RYC261995 SHY261993:SHY261995 SRU261993:SRU261995 TBQ261993:TBQ261995 TLM261993:TLM261995 TVI261993:TVI261995 UFE261993:UFE261995 UPA261993:UPA261995 UYW261993:UYW261995 VIS261993:VIS261995 VSO261993:VSO261995 WCK261993:WCK261995 WMG261993:WMG261995 WWC261993:WWC261995 AH327529:AH327531 JQ327529:JQ327531 TM327529:TM327531 ADI327529:ADI327531 ANE327529:ANE327531 AXA327529:AXA327531 BGW327529:BGW327531 BQS327529:BQS327531 CAO327529:CAO327531 CKK327529:CKK327531 CUG327529:CUG327531 DEC327529:DEC327531 DNY327529:DNY327531 DXU327529:DXU327531 EHQ327529:EHQ327531 ERM327529:ERM327531 FBI327529:FBI327531 FLE327529:FLE327531 FVA327529:FVA327531 GEW327529:GEW327531 GOS327529:GOS327531 GYO327529:GYO327531 HIK327529:HIK327531 HSG327529:HSG327531 ICC327529:ICC327531 ILY327529:ILY327531 IVU327529:IVU327531 JFQ327529:JFQ327531 JPM327529:JPM327531 JZI327529:JZI327531 KJE327529:KJE327531 KTA327529:KTA327531 LCW327529:LCW327531 LMS327529:LMS327531 LWO327529:LWO327531 MGK327529:MGK327531 MQG327529:MQG327531 NAC327529:NAC327531 NJY327529:NJY327531 NTU327529:NTU327531 ODQ327529:ODQ327531 ONM327529:ONM327531 OXI327529:OXI327531 PHE327529:PHE327531 PRA327529:PRA327531 QAW327529:QAW327531 QKS327529:QKS327531 QUO327529:QUO327531 REK327529:REK327531 ROG327529:ROG327531 RYC327529:RYC327531 SHY327529:SHY327531 SRU327529:SRU327531 TBQ327529:TBQ327531 TLM327529:TLM327531 TVI327529:TVI327531 UFE327529:UFE327531 UPA327529:UPA327531 UYW327529:UYW327531 VIS327529:VIS327531 VSO327529:VSO327531 WCK327529:WCK327531 WMG327529:WMG327531 WWC327529:WWC327531 AH393065:AH393067 JQ393065:JQ393067 TM393065:TM393067 ADI393065:ADI393067 ANE393065:ANE393067 AXA393065:AXA393067 BGW393065:BGW393067 BQS393065:BQS393067 CAO393065:CAO393067 CKK393065:CKK393067 CUG393065:CUG393067 DEC393065:DEC393067 DNY393065:DNY393067 DXU393065:DXU393067 EHQ393065:EHQ393067 ERM393065:ERM393067 FBI393065:FBI393067 FLE393065:FLE393067 FVA393065:FVA393067 GEW393065:GEW393067 GOS393065:GOS393067 GYO393065:GYO393067 HIK393065:HIK393067 HSG393065:HSG393067 ICC393065:ICC393067 ILY393065:ILY393067 IVU393065:IVU393067 JFQ393065:JFQ393067 JPM393065:JPM393067 JZI393065:JZI393067 KJE393065:KJE393067 KTA393065:KTA393067 LCW393065:LCW393067 LMS393065:LMS393067 LWO393065:LWO393067 MGK393065:MGK393067 MQG393065:MQG393067 NAC393065:NAC393067 NJY393065:NJY393067 NTU393065:NTU393067 ODQ393065:ODQ393067 ONM393065:ONM393067 OXI393065:OXI393067 PHE393065:PHE393067 PRA393065:PRA393067 QAW393065:QAW393067 QKS393065:QKS393067 QUO393065:QUO393067 REK393065:REK393067 ROG393065:ROG393067 RYC393065:RYC393067 SHY393065:SHY393067 SRU393065:SRU393067 TBQ393065:TBQ393067 TLM393065:TLM393067 TVI393065:TVI393067 UFE393065:UFE393067 UPA393065:UPA393067 UYW393065:UYW393067 VIS393065:VIS393067 VSO393065:VSO393067 WCK393065:WCK393067 WMG393065:WMG393067 WWC393065:WWC393067 AH458601:AH458603 JQ458601:JQ458603 TM458601:TM458603 ADI458601:ADI458603 ANE458601:ANE458603 AXA458601:AXA458603 BGW458601:BGW458603 BQS458601:BQS458603 CAO458601:CAO458603 CKK458601:CKK458603 CUG458601:CUG458603 DEC458601:DEC458603 DNY458601:DNY458603 DXU458601:DXU458603 EHQ458601:EHQ458603 ERM458601:ERM458603 FBI458601:FBI458603 FLE458601:FLE458603 FVA458601:FVA458603 GEW458601:GEW458603 GOS458601:GOS458603 GYO458601:GYO458603 HIK458601:HIK458603 HSG458601:HSG458603 ICC458601:ICC458603 ILY458601:ILY458603 IVU458601:IVU458603 JFQ458601:JFQ458603 JPM458601:JPM458603 JZI458601:JZI458603 KJE458601:KJE458603 KTA458601:KTA458603 LCW458601:LCW458603 LMS458601:LMS458603 LWO458601:LWO458603 MGK458601:MGK458603 MQG458601:MQG458603 NAC458601:NAC458603 NJY458601:NJY458603 NTU458601:NTU458603 ODQ458601:ODQ458603 ONM458601:ONM458603 OXI458601:OXI458603 PHE458601:PHE458603 PRA458601:PRA458603 QAW458601:QAW458603 QKS458601:QKS458603 QUO458601:QUO458603 REK458601:REK458603 ROG458601:ROG458603 RYC458601:RYC458603 SHY458601:SHY458603 SRU458601:SRU458603 TBQ458601:TBQ458603 TLM458601:TLM458603 TVI458601:TVI458603 UFE458601:UFE458603 UPA458601:UPA458603 UYW458601:UYW458603 VIS458601:VIS458603 VSO458601:VSO458603 WCK458601:WCK458603 WMG458601:WMG458603 WWC458601:WWC458603 AH524137:AH524139 JQ524137:JQ524139 TM524137:TM524139 ADI524137:ADI524139 ANE524137:ANE524139 AXA524137:AXA524139 BGW524137:BGW524139 BQS524137:BQS524139 CAO524137:CAO524139 CKK524137:CKK524139 CUG524137:CUG524139 DEC524137:DEC524139 DNY524137:DNY524139 DXU524137:DXU524139 EHQ524137:EHQ524139 ERM524137:ERM524139 FBI524137:FBI524139 FLE524137:FLE524139 FVA524137:FVA524139 GEW524137:GEW524139 GOS524137:GOS524139 GYO524137:GYO524139 HIK524137:HIK524139 HSG524137:HSG524139 ICC524137:ICC524139 ILY524137:ILY524139 IVU524137:IVU524139 JFQ524137:JFQ524139 JPM524137:JPM524139 JZI524137:JZI524139 KJE524137:KJE524139 KTA524137:KTA524139 LCW524137:LCW524139 LMS524137:LMS524139 LWO524137:LWO524139 MGK524137:MGK524139 MQG524137:MQG524139 NAC524137:NAC524139 NJY524137:NJY524139 NTU524137:NTU524139 ODQ524137:ODQ524139 ONM524137:ONM524139 OXI524137:OXI524139 PHE524137:PHE524139 PRA524137:PRA524139 QAW524137:QAW524139 QKS524137:QKS524139 QUO524137:QUO524139 REK524137:REK524139 ROG524137:ROG524139 RYC524137:RYC524139 SHY524137:SHY524139 SRU524137:SRU524139 TBQ524137:TBQ524139 TLM524137:TLM524139 TVI524137:TVI524139 UFE524137:UFE524139 UPA524137:UPA524139 UYW524137:UYW524139 VIS524137:VIS524139 VSO524137:VSO524139 WCK524137:WCK524139 WMG524137:WMG524139 WWC524137:WWC524139 AH589673:AH589675 JQ589673:JQ589675 TM589673:TM589675 ADI589673:ADI589675 ANE589673:ANE589675 AXA589673:AXA589675 BGW589673:BGW589675 BQS589673:BQS589675 CAO589673:CAO589675 CKK589673:CKK589675 CUG589673:CUG589675 DEC589673:DEC589675 DNY589673:DNY589675 DXU589673:DXU589675 EHQ589673:EHQ589675 ERM589673:ERM589675 FBI589673:FBI589675 FLE589673:FLE589675 FVA589673:FVA589675 GEW589673:GEW589675 GOS589673:GOS589675 GYO589673:GYO589675 HIK589673:HIK589675 HSG589673:HSG589675 ICC589673:ICC589675 ILY589673:ILY589675 IVU589673:IVU589675 JFQ589673:JFQ589675 JPM589673:JPM589675 JZI589673:JZI589675 KJE589673:KJE589675 KTA589673:KTA589675 LCW589673:LCW589675 LMS589673:LMS589675 LWO589673:LWO589675 MGK589673:MGK589675 MQG589673:MQG589675 NAC589673:NAC589675 NJY589673:NJY589675 NTU589673:NTU589675 ODQ589673:ODQ589675 ONM589673:ONM589675 OXI589673:OXI589675 PHE589673:PHE589675 PRA589673:PRA589675 QAW589673:QAW589675 QKS589673:QKS589675 QUO589673:QUO589675 REK589673:REK589675 ROG589673:ROG589675 RYC589673:RYC589675 SHY589673:SHY589675 SRU589673:SRU589675 TBQ589673:TBQ589675 TLM589673:TLM589675 TVI589673:TVI589675 UFE589673:UFE589675 UPA589673:UPA589675 UYW589673:UYW589675 VIS589673:VIS589675 VSO589673:VSO589675 WCK589673:WCK589675 WMG589673:WMG589675 WWC589673:WWC589675 AH655209:AH655211 JQ655209:JQ655211 TM655209:TM655211 ADI655209:ADI655211 ANE655209:ANE655211 AXA655209:AXA655211 BGW655209:BGW655211 BQS655209:BQS655211 CAO655209:CAO655211 CKK655209:CKK655211 CUG655209:CUG655211 DEC655209:DEC655211 DNY655209:DNY655211 DXU655209:DXU655211 EHQ655209:EHQ655211 ERM655209:ERM655211 FBI655209:FBI655211 FLE655209:FLE655211 FVA655209:FVA655211 GEW655209:GEW655211 GOS655209:GOS655211 GYO655209:GYO655211 HIK655209:HIK655211 HSG655209:HSG655211 ICC655209:ICC655211 ILY655209:ILY655211 IVU655209:IVU655211 JFQ655209:JFQ655211 JPM655209:JPM655211 JZI655209:JZI655211 KJE655209:KJE655211 KTA655209:KTA655211 LCW655209:LCW655211 LMS655209:LMS655211 LWO655209:LWO655211 MGK655209:MGK655211 MQG655209:MQG655211 NAC655209:NAC655211 NJY655209:NJY655211 NTU655209:NTU655211 ODQ655209:ODQ655211 ONM655209:ONM655211 OXI655209:OXI655211 PHE655209:PHE655211 PRA655209:PRA655211 QAW655209:QAW655211 QKS655209:QKS655211 QUO655209:QUO655211 REK655209:REK655211 ROG655209:ROG655211 RYC655209:RYC655211 SHY655209:SHY655211 SRU655209:SRU655211 TBQ655209:TBQ655211 TLM655209:TLM655211 TVI655209:TVI655211 UFE655209:UFE655211 UPA655209:UPA655211 UYW655209:UYW655211 VIS655209:VIS655211 VSO655209:VSO655211 WCK655209:WCK655211 WMG655209:WMG655211 WWC655209:WWC655211 AH720745:AH720747 JQ720745:JQ720747 TM720745:TM720747 ADI720745:ADI720747 ANE720745:ANE720747 AXA720745:AXA720747 BGW720745:BGW720747 BQS720745:BQS720747 CAO720745:CAO720747 CKK720745:CKK720747 CUG720745:CUG720747 DEC720745:DEC720747 DNY720745:DNY720747 DXU720745:DXU720747 EHQ720745:EHQ720747 ERM720745:ERM720747 FBI720745:FBI720747 FLE720745:FLE720747 FVA720745:FVA720747 GEW720745:GEW720747 GOS720745:GOS720747 GYO720745:GYO720747 HIK720745:HIK720747 HSG720745:HSG720747 ICC720745:ICC720747 ILY720745:ILY720747 IVU720745:IVU720747 JFQ720745:JFQ720747 JPM720745:JPM720747 JZI720745:JZI720747 KJE720745:KJE720747 KTA720745:KTA720747 LCW720745:LCW720747 LMS720745:LMS720747 LWO720745:LWO720747 MGK720745:MGK720747 MQG720745:MQG720747 NAC720745:NAC720747 NJY720745:NJY720747 NTU720745:NTU720747 ODQ720745:ODQ720747 ONM720745:ONM720747 OXI720745:OXI720747 PHE720745:PHE720747 PRA720745:PRA720747 QAW720745:QAW720747 QKS720745:QKS720747 QUO720745:QUO720747 REK720745:REK720747 ROG720745:ROG720747 RYC720745:RYC720747 SHY720745:SHY720747 SRU720745:SRU720747 TBQ720745:TBQ720747 TLM720745:TLM720747 TVI720745:TVI720747 UFE720745:UFE720747 UPA720745:UPA720747 UYW720745:UYW720747 VIS720745:VIS720747 VSO720745:VSO720747 WCK720745:WCK720747 WMG720745:WMG720747 WWC720745:WWC720747 AH786281:AH786283 JQ786281:JQ786283 TM786281:TM786283 ADI786281:ADI786283 ANE786281:ANE786283 AXA786281:AXA786283 BGW786281:BGW786283 BQS786281:BQS786283 CAO786281:CAO786283 CKK786281:CKK786283 CUG786281:CUG786283 DEC786281:DEC786283 DNY786281:DNY786283 DXU786281:DXU786283 EHQ786281:EHQ786283 ERM786281:ERM786283 FBI786281:FBI786283 FLE786281:FLE786283 FVA786281:FVA786283 GEW786281:GEW786283 GOS786281:GOS786283 GYO786281:GYO786283 HIK786281:HIK786283 HSG786281:HSG786283 ICC786281:ICC786283 ILY786281:ILY786283 IVU786281:IVU786283 JFQ786281:JFQ786283 JPM786281:JPM786283 JZI786281:JZI786283 KJE786281:KJE786283 KTA786281:KTA786283 LCW786281:LCW786283 LMS786281:LMS786283 LWO786281:LWO786283 MGK786281:MGK786283 MQG786281:MQG786283 NAC786281:NAC786283 NJY786281:NJY786283 NTU786281:NTU786283 ODQ786281:ODQ786283 ONM786281:ONM786283 OXI786281:OXI786283 PHE786281:PHE786283 PRA786281:PRA786283 QAW786281:QAW786283 QKS786281:QKS786283 QUO786281:QUO786283 REK786281:REK786283 ROG786281:ROG786283 RYC786281:RYC786283 SHY786281:SHY786283 SRU786281:SRU786283 TBQ786281:TBQ786283 TLM786281:TLM786283 TVI786281:TVI786283 UFE786281:UFE786283 UPA786281:UPA786283 UYW786281:UYW786283 VIS786281:VIS786283 VSO786281:VSO786283 WCK786281:WCK786283 WMG786281:WMG786283 WWC786281:WWC786283 AH851817:AH851819 JQ851817:JQ851819 TM851817:TM851819 ADI851817:ADI851819 ANE851817:ANE851819 AXA851817:AXA851819 BGW851817:BGW851819 BQS851817:BQS851819 CAO851817:CAO851819 CKK851817:CKK851819 CUG851817:CUG851819 DEC851817:DEC851819 DNY851817:DNY851819 DXU851817:DXU851819 EHQ851817:EHQ851819 ERM851817:ERM851819 FBI851817:FBI851819 FLE851817:FLE851819 FVA851817:FVA851819 GEW851817:GEW851819 GOS851817:GOS851819 GYO851817:GYO851819 HIK851817:HIK851819 HSG851817:HSG851819 ICC851817:ICC851819 ILY851817:ILY851819 IVU851817:IVU851819 JFQ851817:JFQ851819 JPM851817:JPM851819 JZI851817:JZI851819 KJE851817:KJE851819 KTA851817:KTA851819 LCW851817:LCW851819 LMS851817:LMS851819 LWO851817:LWO851819 MGK851817:MGK851819 MQG851817:MQG851819 NAC851817:NAC851819 NJY851817:NJY851819 NTU851817:NTU851819 ODQ851817:ODQ851819 ONM851817:ONM851819 OXI851817:OXI851819 PHE851817:PHE851819 PRA851817:PRA851819 QAW851817:QAW851819 QKS851817:QKS851819 QUO851817:QUO851819 REK851817:REK851819 ROG851817:ROG851819 RYC851817:RYC851819 SHY851817:SHY851819 SRU851817:SRU851819 TBQ851817:TBQ851819 TLM851817:TLM851819 TVI851817:TVI851819 UFE851817:UFE851819 UPA851817:UPA851819 UYW851817:UYW851819 VIS851817:VIS851819 VSO851817:VSO851819 WCK851817:WCK851819 WMG851817:WMG851819 WWC851817:WWC851819 AH917353:AH917355 JQ917353:JQ917355 TM917353:TM917355 ADI917353:ADI917355 ANE917353:ANE917355 AXA917353:AXA917355 BGW917353:BGW917355 BQS917353:BQS917355 CAO917353:CAO917355 CKK917353:CKK917355 CUG917353:CUG917355 DEC917353:DEC917355 DNY917353:DNY917355 DXU917353:DXU917355 EHQ917353:EHQ917355 ERM917353:ERM917355 FBI917353:FBI917355 FLE917353:FLE917355 FVA917353:FVA917355 GEW917353:GEW917355 GOS917353:GOS917355 GYO917353:GYO917355 HIK917353:HIK917355 HSG917353:HSG917355 ICC917353:ICC917355 ILY917353:ILY917355 IVU917353:IVU917355 JFQ917353:JFQ917355 JPM917353:JPM917355 JZI917353:JZI917355 KJE917353:KJE917355 KTA917353:KTA917355 LCW917353:LCW917355 LMS917353:LMS917355 LWO917353:LWO917355 MGK917353:MGK917355 MQG917353:MQG917355 NAC917353:NAC917355 NJY917353:NJY917355 NTU917353:NTU917355 ODQ917353:ODQ917355 ONM917353:ONM917355 OXI917353:OXI917355 PHE917353:PHE917355 PRA917353:PRA917355 QAW917353:QAW917355 QKS917353:QKS917355 QUO917353:QUO917355 REK917353:REK917355 ROG917353:ROG917355 RYC917353:RYC917355 SHY917353:SHY917355 SRU917353:SRU917355 TBQ917353:TBQ917355 TLM917353:TLM917355 TVI917353:TVI917355 UFE917353:UFE917355 UPA917353:UPA917355 UYW917353:UYW917355 VIS917353:VIS917355 VSO917353:VSO917355 WCK917353:WCK917355 WMG917353:WMG917355 WWC917353:WWC917355 AH982889:AH982891 JQ982889:JQ982891 TM982889:TM982891 ADI982889:ADI982891 ANE982889:ANE982891 AXA982889:AXA982891 BGW982889:BGW982891 BQS982889:BQS982891 CAO982889:CAO982891 CKK982889:CKK982891 CUG982889:CUG982891 DEC982889:DEC982891 DNY982889:DNY982891 DXU982889:DXU982891 EHQ982889:EHQ982891 ERM982889:ERM982891 FBI982889:FBI982891 FLE982889:FLE982891 FVA982889:FVA982891 GEW982889:GEW982891 GOS982889:GOS982891 GYO982889:GYO982891 HIK982889:HIK982891 HSG982889:HSG982891 ICC982889:ICC982891 ILY982889:ILY982891 IVU982889:IVU982891 JFQ982889:JFQ982891 JPM982889:JPM982891 JZI982889:JZI982891 KJE982889:KJE982891 KTA982889:KTA982891 LCW982889:LCW982891 LMS982889:LMS982891 LWO982889:LWO982891 MGK982889:MGK982891 MQG982889:MQG982891 NAC982889:NAC982891 NJY982889:NJY982891 NTU982889:NTU982891 ODQ982889:ODQ982891 ONM982889:ONM982891 OXI982889:OXI982891 PHE982889:PHE982891 PRA982889:PRA982891 QAW982889:QAW982891 QKS982889:QKS982891 QUO982889:QUO982891 REK982889:REK982891 ROG982889:ROG982891 RYC982889:RYC982891 SHY982889:SHY982891 SRU982889:SRU982891 TBQ982889:TBQ982891 TLM982889:TLM982891 TVI982889:TVI982891 UFE982889:UFE982891 UPA982889:UPA982891 UYW982889:UYW982891 VIS982889:VIS982891 VSO982889:VSO982891 WCK982889:WCK982891 WMG982889:WMG982891 WWC982889:WWC982891 L65382:S65387 JI65382:JI65387 TE65382:TE65387 ADA65382:ADA65387 AMW65382:AMW65387 AWS65382:AWS65387 BGO65382:BGO65387 BQK65382:BQK65387 CAG65382:CAG65387 CKC65382:CKC65387 CTY65382:CTY65387 DDU65382:DDU65387 DNQ65382:DNQ65387 DXM65382:DXM65387 EHI65382:EHI65387 ERE65382:ERE65387 FBA65382:FBA65387 FKW65382:FKW65387 FUS65382:FUS65387 GEO65382:GEO65387 GOK65382:GOK65387 GYG65382:GYG65387 HIC65382:HIC65387 HRY65382:HRY65387 IBU65382:IBU65387 ILQ65382:ILQ65387 IVM65382:IVM65387 JFI65382:JFI65387 JPE65382:JPE65387 JZA65382:JZA65387 KIW65382:KIW65387 KSS65382:KSS65387 LCO65382:LCO65387 LMK65382:LMK65387 LWG65382:LWG65387 MGC65382:MGC65387 MPY65382:MPY65387 MZU65382:MZU65387 NJQ65382:NJQ65387 NTM65382:NTM65387 ODI65382:ODI65387 ONE65382:ONE65387 OXA65382:OXA65387 PGW65382:PGW65387 PQS65382:PQS65387 QAO65382:QAO65387 QKK65382:QKK65387 QUG65382:QUG65387 REC65382:REC65387 RNY65382:RNY65387 RXU65382:RXU65387 SHQ65382:SHQ65387 SRM65382:SRM65387 TBI65382:TBI65387 TLE65382:TLE65387 TVA65382:TVA65387 UEW65382:UEW65387 UOS65382:UOS65387 UYO65382:UYO65387 VIK65382:VIK65387 VSG65382:VSG65387 WCC65382:WCC65387 WLY65382:WLY65387 WVU65382:WVU65387 L130918:S130923 JI130918:JI130923 TE130918:TE130923 ADA130918:ADA130923 AMW130918:AMW130923 AWS130918:AWS130923 BGO130918:BGO130923 BQK130918:BQK130923 CAG130918:CAG130923 CKC130918:CKC130923 CTY130918:CTY130923 DDU130918:DDU130923 DNQ130918:DNQ130923 DXM130918:DXM130923 EHI130918:EHI130923 ERE130918:ERE130923 FBA130918:FBA130923 FKW130918:FKW130923 FUS130918:FUS130923 GEO130918:GEO130923 GOK130918:GOK130923 GYG130918:GYG130923 HIC130918:HIC130923 HRY130918:HRY130923 IBU130918:IBU130923 ILQ130918:ILQ130923 IVM130918:IVM130923 JFI130918:JFI130923 JPE130918:JPE130923 JZA130918:JZA130923 KIW130918:KIW130923 KSS130918:KSS130923 LCO130918:LCO130923 LMK130918:LMK130923 LWG130918:LWG130923 MGC130918:MGC130923 MPY130918:MPY130923 MZU130918:MZU130923 NJQ130918:NJQ130923 NTM130918:NTM130923 ODI130918:ODI130923 ONE130918:ONE130923 OXA130918:OXA130923 PGW130918:PGW130923 PQS130918:PQS130923 QAO130918:QAO130923 QKK130918:QKK130923 QUG130918:QUG130923 REC130918:REC130923 RNY130918:RNY130923 RXU130918:RXU130923 SHQ130918:SHQ130923 SRM130918:SRM130923 TBI130918:TBI130923 TLE130918:TLE130923 TVA130918:TVA130923 UEW130918:UEW130923 UOS130918:UOS130923 UYO130918:UYO130923 VIK130918:VIK130923 VSG130918:VSG130923 WCC130918:WCC130923 WLY130918:WLY130923 WVU130918:WVU130923 L196454:S196459 JI196454:JI196459 TE196454:TE196459 ADA196454:ADA196459 AMW196454:AMW196459 AWS196454:AWS196459 BGO196454:BGO196459 BQK196454:BQK196459 CAG196454:CAG196459 CKC196454:CKC196459 CTY196454:CTY196459 DDU196454:DDU196459 DNQ196454:DNQ196459 DXM196454:DXM196459 EHI196454:EHI196459 ERE196454:ERE196459 FBA196454:FBA196459 FKW196454:FKW196459 FUS196454:FUS196459 GEO196454:GEO196459 GOK196454:GOK196459 GYG196454:GYG196459 HIC196454:HIC196459 HRY196454:HRY196459 IBU196454:IBU196459 ILQ196454:ILQ196459 IVM196454:IVM196459 JFI196454:JFI196459 JPE196454:JPE196459 JZA196454:JZA196459 KIW196454:KIW196459 KSS196454:KSS196459 LCO196454:LCO196459 LMK196454:LMK196459 LWG196454:LWG196459 MGC196454:MGC196459 MPY196454:MPY196459 MZU196454:MZU196459 NJQ196454:NJQ196459 NTM196454:NTM196459 ODI196454:ODI196459 ONE196454:ONE196459 OXA196454:OXA196459 PGW196454:PGW196459 PQS196454:PQS196459 QAO196454:QAO196459 QKK196454:QKK196459 QUG196454:QUG196459 REC196454:REC196459 RNY196454:RNY196459 RXU196454:RXU196459 SHQ196454:SHQ196459 SRM196454:SRM196459 TBI196454:TBI196459 TLE196454:TLE196459 TVA196454:TVA196459 UEW196454:UEW196459 UOS196454:UOS196459 UYO196454:UYO196459 VIK196454:VIK196459 VSG196454:VSG196459 WCC196454:WCC196459 WLY196454:WLY196459 WVU196454:WVU196459 L261990:S261995 JI261990:JI261995 TE261990:TE261995 ADA261990:ADA261995 AMW261990:AMW261995 AWS261990:AWS261995 BGO261990:BGO261995 BQK261990:BQK261995 CAG261990:CAG261995 CKC261990:CKC261995 CTY261990:CTY261995 DDU261990:DDU261995 DNQ261990:DNQ261995 DXM261990:DXM261995 EHI261990:EHI261995 ERE261990:ERE261995 FBA261990:FBA261995 FKW261990:FKW261995 FUS261990:FUS261995 GEO261990:GEO261995 GOK261990:GOK261995 GYG261990:GYG261995 HIC261990:HIC261995 HRY261990:HRY261995 IBU261990:IBU261995 ILQ261990:ILQ261995 IVM261990:IVM261995 JFI261990:JFI261995 JPE261990:JPE261995 JZA261990:JZA261995 KIW261990:KIW261995 KSS261990:KSS261995 LCO261990:LCO261995 LMK261990:LMK261995 LWG261990:LWG261995 MGC261990:MGC261995 MPY261990:MPY261995 MZU261990:MZU261995 NJQ261990:NJQ261995 NTM261990:NTM261995 ODI261990:ODI261995 ONE261990:ONE261995 OXA261990:OXA261995 PGW261990:PGW261995 PQS261990:PQS261995 QAO261990:QAO261995 QKK261990:QKK261995 QUG261990:QUG261995 REC261990:REC261995 RNY261990:RNY261995 RXU261990:RXU261995 SHQ261990:SHQ261995 SRM261990:SRM261995 TBI261990:TBI261995 TLE261990:TLE261995 TVA261990:TVA261995 UEW261990:UEW261995 UOS261990:UOS261995 UYO261990:UYO261995 VIK261990:VIK261995 VSG261990:VSG261995 WCC261990:WCC261995 WLY261990:WLY261995 WVU261990:WVU261995 L327526:S327531 JI327526:JI327531 TE327526:TE327531 ADA327526:ADA327531 AMW327526:AMW327531 AWS327526:AWS327531 BGO327526:BGO327531 BQK327526:BQK327531 CAG327526:CAG327531 CKC327526:CKC327531 CTY327526:CTY327531 DDU327526:DDU327531 DNQ327526:DNQ327531 DXM327526:DXM327531 EHI327526:EHI327531 ERE327526:ERE327531 FBA327526:FBA327531 FKW327526:FKW327531 FUS327526:FUS327531 GEO327526:GEO327531 GOK327526:GOK327531 GYG327526:GYG327531 HIC327526:HIC327531 HRY327526:HRY327531 IBU327526:IBU327531 ILQ327526:ILQ327531 IVM327526:IVM327531 JFI327526:JFI327531 JPE327526:JPE327531 JZA327526:JZA327531 KIW327526:KIW327531 KSS327526:KSS327531 LCO327526:LCO327531 LMK327526:LMK327531 LWG327526:LWG327531 MGC327526:MGC327531 MPY327526:MPY327531 MZU327526:MZU327531 NJQ327526:NJQ327531 NTM327526:NTM327531 ODI327526:ODI327531 ONE327526:ONE327531 OXA327526:OXA327531 PGW327526:PGW327531 PQS327526:PQS327531 QAO327526:QAO327531 QKK327526:QKK327531 QUG327526:QUG327531 REC327526:REC327531 RNY327526:RNY327531 RXU327526:RXU327531 SHQ327526:SHQ327531 SRM327526:SRM327531 TBI327526:TBI327531 TLE327526:TLE327531 TVA327526:TVA327531 UEW327526:UEW327531 UOS327526:UOS327531 UYO327526:UYO327531 VIK327526:VIK327531 VSG327526:VSG327531 WCC327526:WCC327531 WLY327526:WLY327531 WVU327526:WVU327531 L393062:S393067 JI393062:JI393067 TE393062:TE393067 ADA393062:ADA393067 AMW393062:AMW393067 AWS393062:AWS393067 BGO393062:BGO393067 BQK393062:BQK393067 CAG393062:CAG393067 CKC393062:CKC393067 CTY393062:CTY393067 DDU393062:DDU393067 DNQ393062:DNQ393067 DXM393062:DXM393067 EHI393062:EHI393067 ERE393062:ERE393067 FBA393062:FBA393067 FKW393062:FKW393067 FUS393062:FUS393067 GEO393062:GEO393067 GOK393062:GOK393067 GYG393062:GYG393067 HIC393062:HIC393067 HRY393062:HRY393067 IBU393062:IBU393067 ILQ393062:ILQ393067 IVM393062:IVM393067 JFI393062:JFI393067 JPE393062:JPE393067 JZA393062:JZA393067 KIW393062:KIW393067 KSS393062:KSS393067 LCO393062:LCO393067 LMK393062:LMK393067 LWG393062:LWG393067 MGC393062:MGC393067 MPY393062:MPY393067 MZU393062:MZU393067 NJQ393062:NJQ393067 NTM393062:NTM393067 ODI393062:ODI393067 ONE393062:ONE393067 OXA393062:OXA393067 PGW393062:PGW393067 PQS393062:PQS393067 QAO393062:QAO393067 QKK393062:QKK393067 QUG393062:QUG393067 REC393062:REC393067 RNY393062:RNY393067 RXU393062:RXU393067 SHQ393062:SHQ393067 SRM393062:SRM393067 TBI393062:TBI393067 TLE393062:TLE393067 TVA393062:TVA393067 UEW393062:UEW393067 UOS393062:UOS393067 UYO393062:UYO393067 VIK393062:VIK393067 VSG393062:VSG393067 WCC393062:WCC393067 WLY393062:WLY393067 WVU393062:WVU393067 L458598:S458603 JI458598:JI458603 TE458598:TE458603 ADA458598:ADA458603 AMW458598:AMW458603 AWS458598:AWS458603 BGO458598:BGO458603 BQK458598:BQK458603 CAG458598:CAG458603 CKC458598:CKC458603 CTY458598:CTY458603 DDU458598:DDU458603 DNQ458598:DNQ458603 DXM458598:DXM458603 EHI458598:EHI458603 ERE458598:ERE458603 FBA458598:FBA458603 FKW458598:FKW458603 FUS458598:FUS458603 GEO458598:GEO458603 GOK458598:GOK458603 GYG458598:GYG458603 HIC458598:HIC458603 HRY458598:HRY458603 IBU458598:IBU458603 ILQ458598:ILQ458603 IVM458598:IVM458603 JFI458598:JFI458603 JPE458598:JPE458603 JZA458598:JZA458603 KIW458598:KIW458603 KSS458598:KSS458603 LCO458598:LCO458603 LMK458598:LMK458603 LWG458598:LWG458603 MGC458598:MGC458603 MPY458598:MPY458603 MZU458598:MZU458603 NJQ458598:NJQ458603 NTM458598:NTM458603 ODI458598:ODI458603 ONE458598:ONE458603 OXA458598:OXA458603 PGW458598:PGW458603 PQS458598:PQS458603 QAO458598:QAO458603 QKK458598:QKK458603 QUG458598:QUG458603 REC458598:REC458603 RNY458598:RNY458603 RXU458598:RXU458603 SHQ458598:SHQ458603 SRM458598:SRM458603 TBI458598:TBI458603 TLE458598:TLE458603 TVA458598:TVA458603 UEW458598:UEW458603 UOS458598:UOS458603 UYO458598:UYO458603 VIK458598:VIK458603 VSG458598:VSG458603 WCC458598:WCC458603 WLY458598:WLY458603 WVU458598:WVU458603 L524134:S524139 JI524134:JI524139 TE524134:TE524139 ADA524134:ADA524139 AMW524134:AMW524139 AWS524134:AWS524139 BGO524134:BGO524139 BQK524134:BQK524139 CAG524134:CAG524139 CKC524134:CKC524139 CTY524134:CTY524139 DDU524134:DDU524139 DNQ524134:DNQ524139 DXM524134:DXM524139 EHI524134:EHI524139 ERE524134:ERE524139 FBA524134:FBA524139 FKW524134:FKW524139 FUS524134:FUS524139 GEO524134:GEO524139 GOK524134:GOK524139 GYG524134:GYG524139 HIC524134:HIC524139 HRY524134:HRY524139 IBU524134:IBU524139 ILQ524134:ILQ524139 IVM524134:IVM524139 JFI524134:JFI524139 JPE524134:JPE524139 JZA524134:JZA524139 KIW524134:KIW524139 KSS524134:KSS524139 LCO524134:LCO524139 LMK524134:LMK524139 LWG524134:LWG524139 MGC524134:MGC524139 MPY524134:MPY524139 MZU524134:MZU524139 NJQ524134:NJQ524139 NTM524134:NTM524139 ODI524134:ODI524139 ONE524134:ONE524139 OXA524134:OXA524139 PGW524134:PGW524139 PQS524134:PQS524139 QAO524134:QAO524139 QKK524134:QKK524139 QUG524134:QUG524139 REC524134:REC524139 RNY524134:RNY524139 RXU524134:RXU524139 SHQ524134:SHQ524139 SRM524134:SRM524139 TBI524134:TBI524139 TLE524134:TLE524139 TVA524134:TVA524139 UEW524134:UEW524139 UOS524134:UOS524139 UYO524134:UYO524139 VIK524134:VIK524139 VSG524134:VSG524139 WCC524134:WCC524139 WLY524134:WLY524139 WVU524134:WVU524139 L589670:S589675 JI589670:JI589675 TE589670:TE589675 ADA589670:ADA589675 AMW589670:AMW589675 AWS589670:AWS589675 BGO589670:BGO589675 BQK589670:BQK589675 CAG589670:CAG589675 CKC589670:CKC589675 CTY589670:CTY589675 DDU589670:DDU589675 DNQ589670:DNQ589675 DXM589670:DXM589675 EHI589670:EHI589675 ERE589670:ERE589675 FBA589670:FBA589675 FKW589670:FKW589675 FUS589670:FUS589675 GEO589670:GEO589675 GOK589670:GOK589675 GYG589670:GYG589675 HIC589670:HIC589675 HRY589670:HRY589675 IBU589670:IBU589675 ILQ589670:ILQ589675 IVM589670:IVM589675 JFI589670:JFI589675 JPE589670:JPE589675 JZA589670:JZA589675 KIW589670:KIW589675 KSS589670:KSS589675 LCO589670:LCO589675 LMK589670:LMK589675 LWG589670:LWG589675 MGC589670:MGC589675 MPY589670:MPY589675 MZU589670:MZU589675 NJQ589670:NJQ589675 NTM589670:NTM589675 ODI589670:ODI589675 ONE589670:ONE589675 OXA589670:OXA589675 PGW589670:PGW589675 PQS589670:PQS589675 QAO589670:QAO589675 QKK589670:QKK589675 QUG589670:QUG589675 REC589670:REC589675 RNY589670:RNY589675 RXU589670:RXU589675 SHQ589670:SHQ589675 SRM589670:SRM589675 TBI589670:TBI589675 TLE589670:TLE589675 TVA589670:TVA589675 UEW589670:UEW589675 UOS589670:UOS589675 UYO589670:UYO589675 VIK589670:VIK589675 VSG589670:VSG589675 WCC589670:WCC589675 WLY589670:WLY589675 WVU589670:WVU589675 L655206:S655211 JI655206:JI655211 TE655206:TE655211 ADA655206:ADA655211 AMW655206:AMW655211 AWS655206:AWS655211 BGO655206:BGO655211 BQK655206:BQK655211 CAG655206:CAG655211 CKC655206:CKC655211 CTY655206:CTY655211 DDU655206:DDU655211 DNQ655206:DNQ655211 DXM655206:DXM655211 EHI655206:EHI655211 ERE655206:ERE655211 FBA655206:FBA655211 FKW655206:FKW655211 FUS655206:FUS655211 GEO655206:GEO655211 GOK655206:GOK655211 GYG655206:GYG655211 HIC655206:HIC655211 HRY655206:HRY655211 IBU655206:IBU655211 ILQ655206:ILQ655211 IVM655206:IVM655211 JFI655206:JFI655211 JPE655206:JPE655211 JZA655206:JZA655211 KIW655206:KIW655211 KSS655206:KSS655211 LCO655206:LCO655211 LMK655206:LMK655211 LWG655206:LWG655211 MGC655206:MGC655211 MPY655206:MPY655211 MZU655206:MZU655211 NJQ655206:NJQ655211 NTM655206:NTM655211 ODI655206:ODI655211 ONE655206:ONE655211 OXA655206:OXA655211 PGW655206:PGW655211 PQS655206:PQS655211 QAO655206:QAO655211 QKK655206:QKK655211 QUG655206:QUG655211 REC655206:REC655211 RNY655206:RNY655211 RXU655206:RXU655211 SHQ655206:SHQ655211 SRM655206:SRM655211 TBI655206:TBI655211 TLE655206:TLE655211 TVA655206:TVA655211 UEW655206:UEW655211 UOS655206:UOS655211 UYO655206:UYO655211 VIK655206:VIK655211 VSG655206:VSG655211 WCC655206:WCC655211 WLY655206:WLY655211 WVU655206:WVU655211 L720742:S720747 JI720742:JI720747 TE720742:TE720747 ADA720742:ADA720747 AMW720742:AMW720747 AWS720742:AWS720747 BGO720742:BGO720747 BQK720742:BQK720747 CAG720742:CAG720747 CKC720742:CKC720747 CTY720742:CTY720747 DDU720742:DDU720747 DNQ720742:DNQ720747 DXM720742:DXM720747 EHI720742:EHI720747 ERE720742:ERE720747 FBA720742:FBA720747 FKW720742:FKW720747 FUS720742:FUS720747 GEO720742:GEO720747 GOK720742:GOK720747 GYG720742:GYG720747 HIC720742:HIC720747 HRY720742:HRY720747 IBU720742:IBU720747 ILQ720742:ILQ720747 IVM720742:IVM720747 JFI720742:JFI720747 JPE720742:JPE720747 JZA720742:JZA720747 KIW720742:KIW720747 KSS720742:KSS720747 LCO720742:LCO720747 LMK720742:LMK720747 LWG720742:LWG720747 MGC720742:MGC720747 MPY720742:MPY720747 MZU720742:MZU720747 NJQ720742:NJQ720747 NTM720742:NTM720747 ODI720742:ODI720747 ONE720742:ONE720747 OXA720742:OXA720747 PGW720742:PGW720747 PQS720742:PQS720747 QAO720742:QAO720747 QKK720742:QKK720747 QUG720742:QUG720747 REC720742:REC720747 RNY720742:RNY720747 RXU720742:RXU720747 SHQ720742:SHQ720747 SRM720742:SRM720747 TBI720742:TBI720747 TLE720742:TLE720747 TVA720742:TVA720747 UEW720742:UEW720747 UOS720742:UOS720747 UYO720742:UYO720747 VIK720742:VIK720747 VSG720742:VSG720747 WCC720742:WCC720747 WLY720742:WLY720747 WVU720742:WVU720747 L786278:S786283 JI786278:JI786283 TE786278:TE786283 ADA786278:ADA786283 AMW786278:AMW786283 AWS786278:AWS786283 BGO786278:BGO786283 BQK786278:BQK786283 CAG786278:CAG786283 CKC786278:CKC786283 CTY786278:CTY786283 DDU786278:DDU786283 DNQ786278:DNQ786283 DXM786278:DXM786283 EHI786278:EHI786283 ERE786278:ERE786283 FBA786278:FBA786283 FKW786278:FKW786283 FUS786278:FUS786283 GEO786278:GEO786283 GOK786278:GOK786283 GYG786278:GYG786283 HIC786278:HIC786283 HRY786278:HRY786283 IBU786278:IBU786283 ILQ786278:ILQ786283 IVM786278:IVM786283 JFI786278:JFI786283 JPE786278:JPE786283 JZA786278:JZA786283 KIW786278:KIW786283 KSS786278:KSS786283 LCO786278:LCO786283 LMK786278:LMK786283 LWG786278:LWG786283 MGC786278:MGC786283 MPY786278:MPY786283 MZU786278:MZU786283 NJQ786278:NJQ786283 NTM786278:NTM786283 ODI786278:ODI786283 ONE786278:ONE786283 OXA786278:OXA786283 PGW786278:PGW786283 PQS786278:PQS786283 QAO786278:QAO786283 QKK786278:QKK786283 QUG786278:QUG786283 REC786278:REC786283 RNY786278:RNY786283 RXU786278:RXU786283 SHQ786278:SHQ786283 SRM786278:SRM786283 TBI786278:TBI786283 TLE786278:TLE786283 TVA786278:TVA786283 UEW786278:UEW786283 UOS786278:UOS786283 UYO786278:UYO786283 VIK786278:VIK786283 VSG786278:VSG786283 WCC786278:WCC786283 WLY786278:WLY786283 WVU786278:WVU786283 L851814:S851819 JI851814:JI851819 TE851814:TE851819 ADA851814:ADA851819 AMW851814:AMW851819 AWS851814:AWS851819 BGO851814:BGO851819 BQK851814:BQK851819 CAG851814:CAG851819 CKC851814:CKC851819 CTY851814:CTY851819 DDU851814:DDU851819 DNQ851814:DNQ851819 DXM851814:DXM851819 EHI851814:EHI851819 ERE851814:ERE851819 FBA851814:FBA851819 FKW851814:FKW851819 FUS851814:FUS851819 GEO851814:GEO851819 GOK851814:GOK851819 GYG851814:GYG851819 HIC851814:HIC851819 HRY851814:HRY851819 IBU851814:IBU851819 ILQ851814:ILQ851819 IVM851814:IVM851819 JFI851814:JFI851819 JPE851814:JPE851819 JZA851814:JZA851819 KIW851814:KIW851819 KSS851814:KSS851819 LCO851814:LCO851819 LMK851814:LMK851819 LWG851814:LWG851819 MGC851814:MGC851819 MPY851814:MPY851819 MZU851814:MZU851819 NJQ851814:NJQ851819 NTM851814:NTM851819 ODI851814:ODI851819 ONE851814:ONE851819 OXA851814:OXA851819 PGW851814:PGW851819 PQS851814:PQS851819 QAO851814:QAO851819 QKK851814:QKK851819 QUG851814:QUG851819 REC851814:REC851819 RNY851814:RNY851819 RXU851814:RXU851819 SHQ851814:SHQ851819 SRM851814:SRM851819 TBI851814:TBI851819 TLE851814:TLE851819 TVA851814:TVA851819 UEW851814:UEW851819 UOS851814:UOS851819 UYO851814:UYO851819 VIK851814:VIK851819 VSG851814:VSG851819 WCC851814:WCC851819 WLY851814:WLY851819 WVU851814:WVU851819 L917350:S917355 JI917350:JI917355 TE917350:TE917355 ADA917350:ADA917355 AMW917350:AMW917355 AWS917350:AWS917355 BGO917350:BGO917355 BQK917350:BQK917355 CAG917350:CAG917355 CKC917350:CKC917355 CTY917350:CTY917355 DDU917350:DDU917355 DNQ917350:DNQ917355 DXM917350:DXM917355 EHI917350:EHI917355 ERE917350:ERE917355 FBA917350:FBA917355 FKW917350:FKW917355 FUS917350:FUS917355 GEO917350:GEO917355 GOK917350:GOK917355 GYG917350:GYG917355 HIC917350:HIC917355 HRY917350:HRY917355 IBU917350:IBU917355 ILQ917350:ILQ917355 IVM917350:IVM917355 JFI917350:JFI917355 JPE917350:JPE917355 JZA917350:JZA917355 KIW917350:KIW917355 KSS917350:KSS917355 LCO917350:LCO917355 LMK917350:LMK917355 LWG917350:LWG917355 MGC917350:MGC917355 MPY917350:MPY917355 MZU917350:MZU917355 NJQ917350:NJQ917355 NTM917350:NTM917355 ODI917350:ODI917355 ONE917350:ONE917355 OXA917350:OXA917355 PGW917350:PGW917355 PQS917350:PQS917355 QAO917350:QAO917355 QKK917350:QKK917355 QUG917350:QUG917355 REC917350:REC917355 RNY917350:RNY917355 RXU917350:RXU917355 SHQ917350:SHQ917355 SRM917350:SRM917355 TBI917350:TBI917355 TLE917350:TLE917355 TVA917350:TVA917355 UEW917350:UEW917355 UOS917350:UOS917355 UYO917350:UYO917355 VIK917350:VIK917355 VSG917350:VSG917355 WCC917350:WCC917355 WLY917350:WLY917355 WVU917350:WVU917355 L982886:S982891 JI982886:JI982891 TE982886:TE982891 ADA982886:ADA982891 AMW982886:AMW982891 AWS982886:AWS982891 BGO982886:BGO982891 BQK982886:BQK982891 CAG982886:CAG982891 CKC982886:CKC982891 CTY982886:CTY982891 DDU982886:DDU982891 DNQ982886:DNQ982891 DXM982886:DXM982891 EHI982886:EHI982891 ERE982886:ERE982891 FBA982886:FBA982891 FKW982886:FKW982891 FUS982886:FUS982891 GEO982886:GEO982891 GOK982886:GOK982891 GYG982886:GYG982891 HIC982886:HIC982891 HRY982886:HRY982891 IBU982886:IBU982891 ILQ982886:ILQ982891 IVM982886:IVM982891 JFI982886:JFI982891 JPE982886:JPE982891 JZA982886:JZA982891 KIW982886:KIW982891 KSS982886:KSS982891 LCO982886:LCO982891 LMK982886:LMK982891 LWG982886:LWG982891 MGC982886:MGC982891 MPY982886:MPY982891 MZU982886:MZU982891 NJQ982886:NJQ982891 NTM982886:NTM982891 ODI982886:ODI982891 ONE982886:ONE982891 OXA982886:OXA982891 PGW982886:PGW982891 PQS982886:PQS982891 QAO982886:QAO982891 QKK982886:QKK982891 QUG982886:QUG982891 REC982886:REC982891 RNY982886:RNY982891 RXU982886:RXU982891 SHQ982886:SHQ982891 SRM982886:SRM982891 TBI982886:TBI982891 TLE982886:TLE982891 TVA982886:TVA982891 UEW982886:UEW982891 UOS982886:UOS982891 UYO982886:UYO982891 VIK982886:VIK982891 VSG982886:VSG982891 WCC982886:WCC982891 WLY982886:WLY982891 WVU982886:WVU982891 AH65382 JQ65382 TM65382 ADI65382 ANE65382 AXA65382 BGW65382 BQS65382 CAO65382 CKK65382 CUG65382 DEC65382 DNY65382 DXU65382 EHQ65382 ERM65382 FBI65382 FLE65382 FVA65382 GEW65382 GOS65382 GYO65382 HIK65382 HSG65382 ICC65382 ILY65382 IVU65382 JFQ65382 JPM65382 JZI65382 KJE65382 KTA65382 LCW65382 LMS65382 LWO65382 MGK65382 MQG65382 NAC65382 NJY65382 NTU65382 ODQ65382 ONM65382 OXI65382 PHE65382 PRA65382 QAW65382 QKS65382 QUO65382 REK65382 ROG65382 RYC65382 SHY65382 SRU65382 TBQ65382 TLM65382 TVI65382 UFE65382 UPA65382 UYW65382 VIS65382 VSO65382 WCK65382 WMG65382 WWC65382 AH130918 JQ130918 TM130918 ADI130918 ANE130918 AXA130918 BGW130918 BQS130918 CAO130918 CKK130918 CUG130918 DEC130918 DNY130918 DXU130918 EHQ130918 ERM130918 FBI130918 FLE130918 FVA130918 GEW130918 GOS130918 GYO130918 HIK130918 HSG130918 ICC130918 ILY130918 IVU130918 JFQ130918 JPM130918 JZI130918 KJE130918 KTA130918 LCW130918 LMS130918 LWO130918 MGK130918 MQG130918 NAC130918 NJY130918 NTU130918 ODQ130918 ONM130918 OXI130918 PHE130918 PRA130918 QAW130918 QKS130918 QUO130918 REK130918 ROG130918 RYC130918 SHY130918 SRU130918 TBQ130918 TLM130918 TVI130918 UFE130918 UPA130918 UYW130918 VIS130918 VSO130918 WCK130918 WMG130918 WWC130918 AH196454 JQ196454 TM196454 ADI196454 ANE196454 AXA196454 BGW196454 BQS196454 CAO196454 CKK196454 CUG196454 DEC196454 DNY196454 DXU196454 EHQ196454 ERM196454 FBI196454 FLE196454 FVA196454 GEW196454 GOS196454 GYO196454 HIK196454 HSG196454 ICC196454 ILY196454 IVU196454 JFQ196454 JPM196454 JZI196454 KJE196454 KTA196454 LCW196454 LMS196454 LWO196454 MGK196454 MQG196454 NAC196454 NJY196454 NTU196454 ODQ196454 ONM196454 OXI196454 PHE196454 PRA196454 QAW196454 QKS196454 QUO196454 REK196454 ROG196454 RYC196454 SHY196454 SRU196454 TBQ196454 TLM196454 TVI196454 UFE196454 UPA196454 UYW196454 VIS196454 VSO196454 WCK196454 WMG196454 WWC196454 AH261990 JQ261990 TM261990 ADI261990 ANE261990 AXA261990 BGW261990 BQS261990 CAO261990 CKK261990 CUG261990 DEC261990 DNY261990 DXU261990 EHQ261990 ERM261990 FBI261990 FLE261990 FVA261990 GEW261990 GOS261990 GYO261990 HIK261990 HSG261990 ICC261990 ILY261990 IVU261990 JFQ261990 JPM261990 JZI261990 KJE261990 KTA261990 LCW261990 LMS261990 LWO261990 MGK261990 MQG261990 NAC261990 NJY261990 NTU261990 ODQ261990 ONM261990 OXI261990 PHE261990 PRA261990 QAW261990 QKS261990 QUO261990 REK261990 ROG261990 RYC261990 SHY261990 SRU261990 TBQ261990 TLM261990 TVI261990 UFE261990 UPA261990 UYW261990 VIS261990 VSO261990 WCK261990 WMG261990 WWC261990 AH327526 JQ327526 TM327526 ADI327526 ANE327526 AXA327526 BGW327526 BQS327526 CAO327526 CKK327526 CUG327526 DEC327526 DNY327526 DXU327526 EHQ327526 ERM327526 FBI327526 FLE327526 FVA327526 GEW327526 GOS327526 GYO327526 HIK327526 HSG327526 ICC327526 ILY327526 IVU327526 JFQ327526 JPM327526 JZI327526 KJE327526 KTA327526 LCW327526 LMS327526 LWO327526 MGK327526 MQG327526 NAC327526 NJY327526 NTU327526 ODQ327526 ONM327526 OXI327526 PHE327526 PRA327526 QAW327526 QKS327526 QUO327526 REK327526 ROG327526 RYC327526 SHY327526 SRU327526 TBQ327526 TLM327526 TVI327526 UFE327526 UPA327526 UYW327526 VIS327526 VSO327526 WCK327526 WMG327526 WWC327526 AH393062 JQ393062 TM393062 ADI393062 ANE393062 AXA393062 BGW393062 BQS393062 CAO393062 CKK393062 CUG393062 DEC393062 DNY393062 DXU393062 EHQ393062 ERM393062 FBI393062 FLE393062 FVA393062 GEW393062 GOS393062 GYO393062 HIK393062 HSG393062 ICC393062 ILY393062 IVU393062 JFQ393062 JPM393062 JZI393062 KJE393062 KTA393062 LCW393062 LMS393062 LWO393062 MGK393062 MQG393062 NAC393062 NJY393062 NTU393062 ODQ393062 ONM393062 OXI393062 PHE393062 PRA393062 QAW393062 QKS393062 QUO393062 REK393062 ROG393062 RYC393062 SHY393062 SRU393062 TBQ393062 TLM393062 TVI393062 UFE393062 UPA393062 UYW393062 VIS393062 VSO393062 WCK393062 WMG393062 WWC393062 AH458598 JQ458598 TM458598 ADI458598 ANE458598 AXA458598 BGW458598 BQS458598 CAO458598 CKK458598 CUG458598 DEC458598 DNY458598 DXU458598 EHQ458598 ERM458598 FBI458598 FLE458598 FVA458598 GEW458598 GOS458598 GYO458598 HIK458598 HSG458598 ICC458598 ILY458598 IVU458598 JFQ458598 JPM458598 JZI458598 KJE458598 KTA458598 LCW458598 LMS458598 LWO458598 MGK458598 MQG458598 NAC458598 NJY458598 NTU458598 ODQ458598 ONM458598 OXI458598 PHE458598 PRA458598 QAW458598 QKS458598 QUO458598 REK458598 ROG458598 RYC458598 SHY458598 SRU458598 TBQ458598 TLM458598 TVI458598 UFE458598 UPA458598 UYW458598 VIS458598 VSO458598 WCK458598 WMG458598 WWC458598 AH524134 JQ524134 TM524134 ADI524134 ANE524134 AXA524134 BGW524134 BQS524134 CAO524134 CKK524134 CUG524134 DEC524134 DNY524134 DXU524134 EHQ524134 ERM524134 FBI524134 FLE524134 FVA524134 GEW524134 GOS524134 GYO524134 HIK524134 HSG524134 ICC524134 ILY524134 IVU524134 JFQ524134 JPM524134 JZI524134 KJE524134 KTA524134 LCW524134 LMS524134 LWO524134 MGK524134 MQG524134 NAC524134 NJY524134 NTU524134 ODQ524134 ONM524134 OXI524134 PHE524134 PRA524134 QAW524134 QKS524134 QUO524134 REK524134 ROG524134 RYC524134 SHY524134 SRU524134 TBQ524134 TLM524134 TVI524134 UFE524134 UPA524134 UYW524134 VIS524134 VSO524134 WCK524134 WMG524134 WWC524134 AH589670 JQ589670 TM589670 ADI589670 ANE589670 AXA589670 BGW589670 BQS589670 CAO589670 CKK589670 CUG589670 DEC589670 DNY589670 DXU589670 EHQ589670 ERM589670 FBI589670 FLE589670 FVA589670 GEW589670 GOS589670 GYO589670 HIK589670 HSG589670 ICC589670 ILY589670 IVU589670 JFQ589670 JPM589670 JZI589670 KJE589670 KTA589670 LCW589670 LMS589670 LWO589670 MGK589670 MQG589670 NAC589670 NJY589670 NTU589670 ODQ589670 ONM589670 OXI589670 PHE589670 PRA589670 QAW589670 QKS589670 QUO589670 REK589670 ROG589670 RYC589670 SHY589670 SRU589670 TBQ589670 TLM589670 TVI589670 UFE589670 UPA589670 UYW589670 VIS589670 VSO589670 WCK589670 WMG589670 WWC589670 AH655206 JQ655206 TM655206 ADI655206 ANE655206 AXA655206 BGW655206 BQS655206 CAO655206 CKK655206 CUG655206 DEC655206 DNY655206 DXU655206 EHQ655206 ERM655206 FBI655206 FLE655206 FVA655206 GEW655206 GOS655206 GYO655206 HIK655206 HSG655206 ICC655206 ILY655206 IVU655206 JFQ655206 JPM655206 JZI655206 KJE655206 KTA655206 LCW655206 LMS655206 LWO655206 MGK655206 MQG655206 NAC655206 NJY655206 NTU655206 ODQ655206 ONM655206 OXI655206 PHE655206 PRA655206 QAW655206 QKS655206 QUO655206 REK655206 ROG655206 RYC655206 SHY655206 SRU655206 TBQ655206 TLM655206 TVI655206 UFE655206 UPA655206 UYW655206 VIS655206 VSO655206 WCK655206 WMG655206 WWC655206 AH720742 JQ720742 TM720742 ADI720742 ANE720742 AXA720742 BGW720742 BQS720742 CAO720742 CKK720742 CUG720742 DEC720742 DNY720742 DXU720742 EHQ720742 ERM720742 FBI720742 FLE720742 FVA720742 GEW720742 GOS720742 GYO720742 HIK720742 HSG720742 ICC720742 ILY720742 IVU720742 JFQ720742 JPM720742 JZI720742 KJE720742 KTA720742 LCW720742 LMS720742 LWO720742 MGK720742 MQG720742 NAC720742 NJY720742 NTU720742 ODQ720742 ONM720742 OXI720742 PHE720742 PRA720742 QAW720742 QKS720742 QUO720742 REK720742 ROG720742 RYC720742 SHY720742 SRU720742 TBQ720742 TLM720742 TVI720742 UFE720742 UPA720742 UYW720742 VIS720742 VSO720742 WCK720742 WMG720742 WWC720742 AH786278 JQ786278 TM786278 ADI786278 ANE786278 AXA786278 BGW786278 BQS786278 CAO786278 CKK786278 CUG786278 DEC786278 DNY786278 DXU786278 EHQ786278 ERM786278 FBI786278 FLE786278 FVA786278 GEW786278 GOS786278 GYO786278 HIK786278 HSG786278 ICC786278 ILY786278 IVU786278 JFQ786278 JPM786278 JZI786278 KJE786278 KTA786278 LCW786278 LMS786278 LWO786278 MGK786278 MQG786278 NAC786278 NJY786278 NTU786278 ODQ786278 ONM786278 OXI786278 PHE786278 PRA786278 QAW786278 QKS786278 QUO786278 REK786278 ROG786278 RYC786278 SHY786278 SRU786278 TBQ786278 TLM786278 TVI786278 UFE786278 UPA786278 UYW786278 VIS786278 VSO786278 WCK786278 WMG786278 WWC786278 AH851814 JQ851814 TM851814 ADI851814 ANE851814 AXA851814 BGW851814 BQS851814 CAO851814 CKK851814 CUG851814 DEC851814 DNY851814 DXU851814 EHQ851814 ERM851814 FBI851814 FLE851814 FVA851814 GEW851814 GOS851814 GYO851814 HIK851814 HSG851814 ICC851814 ILY851814 IVU851814 JFQ851814 JPM851814 JZI851814 KJE851814 KTA851814 LCW851814 LMS851814 LWO851814 MGK851814 MQG851814 NAC851814 NJY851814 NTU851814 ODQ851814 ONM851814 OXI851814 PHE851814 PRA851814 QAW851814 QKS851814 QUO851814 REK851814 ROG851814 RYC851814 SHY851814 SRU851814 TBQ851814 TLM851814 TVI851814 UFE851814 UPA851814 UYW851814 VIS851814 VSO851814 WCK851814 WMG851814 WWC851814 AH917350 JQ917350 TM917350 ADI917350 ANE917350 AXA917350 BGW917350 BQS917350 CAO917350 CKK917350 CUG917350 DEC917350 DNY917350 DXU917350 EHQ917350 ERM917350 FBI917350 FLE917350 FVA917350 GEW917350 GOS917350 GYO917350 HIK917350 HSG917350 ICC917350 ILY917350 IVU917350 JFQ917350 JPM917350 JZI917350 KJE917350 KTA917350 LCW917350 LMS917350 LWO917350 MGK917350 MQG917350 NAC917350 NJY917350 NTU917350 ODQ917350 ONM917350 OXI917350 PHE917350 PRA917350 QAW917350 QKS917350 QUO917350 REK917350 ROG917350 RYC917350 SHY917350 SRU917350 TBQ917350 TLM917350 TVI917350 UFE917350 UPA917350 UYW917350 VIS917350 VSO917350 WCK917350 WMG917350 WWC917350 AH982886 JQ982886 TM982886 ADI982886 ANE982886 AXA982886 BGW982886 BQS982886 CAO982886 CKK982886 CUG982886 DEC982886 DNY982886 DXU982886 EHQ982886 ERM982886 FBI982886 FLE982886 FVA982886 GEW982886 GOS982886 GYO982886 HIK982886 HSG982886 ICC982886 ILY982886 IVU982886 JFQ982886 JPM982886 JZI982886 KJE982886 KTA982886 LCW982886 LMS982886 LWO982886 MGK982886 MQG982886 NAC982886 NJY982886 NTU982886 ODQ982886 ONM982886 OXI982886 PHE982886 PRA982886 QAW982886 QKS982886 QUO982886 REK982886 ROG982886 RYC982886 SHY982886 SRU982886 TBQ982886 TLM982886 TVI982886 UFE982886 UPA982886 UYW982886 VIS982886 VSO982886 WCK982886 WMG982886 WWC982886 L65465:S65465 JI65465 TE65465 ADA65465 AMW65465 AWS65465 BGO65465 BQK65465 CAG65465 CKC65465 CTY65465 DDU65465 DNQ65465 DXM65465 EHI65465 ERE65465 FBA65465 FKW65465 FUS65465 GEO65465 GOK65465 GYG65465 HIC65465 HRY65465 IBU65465 ILQ65465 IVM65465 JFI65465 JPE65465 JZA65465 KIW65465 KSS65465 LCO65465 LMK65465 LWG65465 MGC65465 MPY65465 MZU65465 NJQ65465 NTM65465 ODI65465 ONE65465 OXA65465 PGW65465 PQS65465 QAO65465 QKK65465 QUG65465 REC65465 RNY65465 RXU65465 SHQ65465 SRM65465 TBI65465 TLE65465 TVA65465 UEW65465 UOS65465 UYO65465 VIK65465 VSG65465 WCC65465 WLY65465 WVU65465 L131001:S131001 JI131001 TE131001 ADA131001 AMW131001 AWS131001 BGO131001 BQK131001 CAG131001 CKC131001 CTY131001 DDU131001 DNQ131001 DXM131001 EHI131001 ERE131001 FBA131001 FKW131001 FUS131001 GEO131001 GOK131001 GYG131001 HIC131001 HRY131001 IBU131001 ILQ131001 IVM131001 JFI131001 JPE131001 JZA131001 KIW131001 KSS131001 LCO131001 LMK131001 LWG131001 MGC131001 MPY131001 MZU131001 NJQ131001 NTM131001 ODI131001 ONE131001 OXA131001 PGW131001 PQS131001 QAO131001 QKK131001 QUG131001 REC131001 RNY131001 RXU131001 SHQ131001 SRM131001 TBI131001 TLE131001 TVA131001 UEW131001 UOS131001 UYO131001 VIK131001 VSG131001 WCC131001 WLY131001 WVU131001 L196537:S196537 JI196537 TE196537 ADA196537 AMW196537 AWS196537 BGO196537 BQK196537 CAG196537 CKC196537 CTY196537 DDU196537 DNQ196537 DXM196537 EHI196537 ERE196537 FBA196537 FKW196537 FUS196537 GEO196537 GOK196537 GYG196537 HIC196537 HRY196537 IBU196537 ILQ196537 IVM196537 JFI196537 JPE196537 JZA196537 KIW196537 KSS196537 LCO196537 LMK196537 LWG196537 MGC196537 MPY196537 MZU196537 NJQ196537 NTM196537 ODI196537 ONE196537 OXA196537 PGW196537 PQS196537 QAO196537 QKK196537 QUG196537 REC196537 RNY196537 RXU196537 SHQ196537 SRM196537 TBI196537 TLE196537 TVA196537 UEW196537 UOS196537 UYO196537 VIK196537 VSG196537 WCC196537 WLY196537 WVU196537 L262073:S262073 JI262073 TE262073 ADA262073 AMW262073 AWS262073 BGO262073 BQK262073 CAG262073 CKC262073 CTY262073 DDU262073 DNQ262073 DXM262073 EHI262073 ERE262073 FBA262073 FKW262073 FUS262073 GEO262073 GOK262073 GYG262073 HIC262073 HRY262073 IBU262073 ILQ262073 IVM262073 JFI262073 JPE262073 JZA262073 KIW262073 KSS262073 LCO262073 LMK262073 LWG262073 MGC262073 MPY262073 MZU262073 NJQ262073 NTM262073 ODI262073 ONE262073 OXA262073 PGW262073 PQS262073 QAO262073 QKK262073 QUG262073 REC262073 RNY262073 RXU262073 SHQ262073 SRM262073 TBI262073 TLE262073 TVA262073 UEW262073 UOS262073 UYO262073 VIK262073 VSG262073 WCC262073 WLY262073 WVU262073 L327609:S327609 JI327609 TE327609 ADA327609 AMW327609 AWS327609 BGO327609 BQK327609 CAG327609 CKC327609 CTY327609 DDU327609 DNQ327609 DXM327609 EHI327609 ERE327609 FBA327609 FKW327609 FUS327609 GEO327609 GOK327609 GYG327609 HIC327609 HRY327609 IBU327609 ILQ327609 IVM327609 JFI327609 JPE327609 JZA327609 KIW327609 KSS327609 LCO327609 LMK327609 LWG327609 MGC327609 MPY327609 MZU327609 NJQ327609 NTM327609 ODI327609 ONE327609 OXA327609 PGW327609 PQS327609 QAO327609 QKK327609 QUG327609 REC327609 RNY327609 RXU327609 SHQ327609 SRM327609 TBI327609 TLE327609 TVA327609 UEW327609 UOS327609 UYO327609 VIK327609 VSG327609 WCC327609 WLY327609 WVU327609 L393145:S393145 JI393145 TE393145 ADA393145 AMW393145 AWS393145 BGO393145 BQK393145 CAG393145 CKC393145 CTY393145 DDU393145 DNQ393145 DXM393145 EHI393145 ERE393145 FBA393145 FKW393145 FUS393145 GEO393145 GOK393145 GYG393145 HIC393145 HRY393145 IBU393145 ILQ393145 IVM393145 JFI393145 JPE393145 JZA393145 KIW393145 KSS393145 LCO393145 LMK393145 LWG393145 MGC393145 MPY393145 MZU393145 NJQ393145 NTM393145 ODI393145 ONE393145 OXA393145 PGW393145 PQS393145 QAO393145 QKK393145 QUG393145 REC393145 RNY393145 RXU393145 SHQ393145 SRM393145 TBI393145 TLE393145 TVA393145 UEW393145 UOS393145 UYO393145 VIK393145 VSG393145 WCC393145 WLY393145 WVU393145 L458681:S458681 JI458681 TE458681 ADA458681 AMW458681 AWS458681 BGO458681 BQK458681 CAG458681 CKC458681 CTY458681 DDU458681 DNQ458681 DXM458681 EHI458681 ERE458681 FBA458681 FKW458681 FUS458681 GEO458681 GOK458681 GYG458681 HIC458681 HRY458681 IBU458681 ILQ458681 IVM458681 JFI458681 JPE458681 JZA458681 KIW458681 KSS458681 LCO458681 LMK458681 LWG458681 MGC458681 MPY458681 MZU458681 NJQ458681 NTM458681 ODI458681 ONE458681 OXA458681 PGW458681 PQS458681 QAO458681 QKK458681 QUG458681 REC458681 RNY458681 RXU458681 SHQ458681 SRM458681 TBI458681 TLE458681 TVA458681 UEW458681 UOS458681 UYO458681 VIK458681 VSG458681 WCC458681 WLY458681 WVU458681 L524217:S524217 JI524217 TE524217 ADA524217 AMW524217 AWS524217 BGO524217 BQK524217 CAG524217 CKC524217 CTY524217 DDU524217 DNQ524217 DXM524217 EHI524217 ERE524217 FBA524217 FKW524217 FUS524217 GEO524217 GOK524217 GYG524217 HIC524217 HRY524217 IBU524217 ILQ524217 IVM524217 JFI524217 JPE524217 JZA524217 KIW524217 KSS524217 LCO524217 LMK524217 LWG524217 MGC524217 MPY524217 MZU524217 NJQ524217 NTM524217 ODI524217 ONE524217 OXA524217 PGW524217 PQS524217 QAO524217 QKK524217 QUG524217 REC524217 RNY524217 RXU524217 SHQ524217 SRM524217 TBI524217 TLE524217 TVA524217 UEW524217 UOS524217 UYO524217 VIK524217 VSG524217 WCC524217 WLY524217 WVU524217 L589753:S589753 JI589753 TE589753 ADA589753 AMW589753 AWS589753 BGO589753 BQK589753 CAG589753 CKC589753 CTY589753 DDU589753 DNQ589753 DXM589753 EHI589753 ERE589753 FBA589753 FKW589753 FUS589753 GEO589753 GOK589753 GYG589753 HIC589753 HRY589753 IBU589753 ILQ589753 IVM589753 JFI589753 JPE589753 JZA589753 KIW589753 KSS589753 LCO589753 LMK589753 LWG589753 MGC589753 MPY589753 MZU589753 NJQ589753 NTM589753 ODI589753 ONE589753 OXA589753 PGW589753 PQS589753 QAO589753 QKK589753 QUG589753 REC589753 RNY589753 RXU589753 SHQ589753 SRM589753 TBI589753 TLE589753 TVA589753 UEW589753 UOS589753 UYO589753 VIK589753 VSG589753 WCC589753 WLY589753 WVU589753 L655289:S655289 JI655289 TE655289 ADA655289 AMW655289 AWS655289 BGO655289 BQK655289 CAG655289 CKC655289 CTY655289 DDU655289 DNQ655289 DXM655289 EHI655289 ERE655289 FBA655289 FKW655289 FUS655289 GEO655289 GOK655289 GYG655289 HIC655289 HRY655289 IBU655289 ILQ655289 IVM655289 JFI655289 JPE655289 JZA655289 KIW655289 KSS655289 LCO655289 LMK655289 LWG655289 MGC655289 MPY655289 MZU655289 NJQ655289 NTM655289 ODI655289 ONE655289 OXA655289 PGW655289 PQS655289 QAO655289 QKK655289 QUG655289 REC655289 RNY655289 RXU655289 SHQ655289 SRM655289 TBI655289 TLE655289 TVA655289 UEW655289 UOS655289 UYO655289 VIK655289 VSG655289 WCC655289 WLY655289 WVU655289 L720825:S720825 JI720825 TE720825 ADA720825 AMW720825 AWS720825 BGO720825 BQK720825 CAG720825 CKC720825 CTY720825 DDU720825 DNQ720825 DXM720825 EHI720825 ERE720825 FBA720825 FKW720825 FUS720825 GEO720825 GOK720825 GYG720825 HIC720825 HRY720825 IBU720825 ILQ720825 IVM720825 JFI720825 JPE720825 JZA720825 KIW720825 KSS720825 LCO720825 LMK720825 LWG720825 MGC720825 MPY720825 MZU720825 NJQ720825 NTM720825 ODI720825 ONE720825 OXA720825 PGW720825 PQS720825 QAO720825 QKK720825 QUG720825 REC720825 RNY720825 RXU720825 SHQ720825 SRM720825 TBI720825 TLE720825 TVA720825 UEW720825 UOS720825 UYO720825 VIK720825 VSG720825 WCC720825 WLY720825 WVU720825 L786361:S786361 JI786361 TE786361 ADA786361 AMW786361 AWS786361 BGO786361 BQK786361 CAG786361 CKC786361 CTY786361 DDU786361 DNQ786361 DXM786361 EHI786361 ERE786361 FBA786361 FKW786361 FUS786361 GEO786361 GOK786361 GYG786361 HIC786361 HRY786361 IBU786361 ILQ786361 IVM786361 JFI786361 JPE786361 JZA786361 KIW786361 KSS786361 LCO786361 LMK786361 LWG786361 MGC786361 MPY786361 MZU786361 NJQ786361 NTM786361 ODI786361 ONE786361 OXA786361 PGW786361 PQS786361 QAO786361 QKK786361 QUG786361 REC786361 RNY786361 RXU786361 SHQ786361 SRM786361 TBI786361 TLE786361 TVA786361 UEW786361 UOS786361 UYO786361 VIK786361 VSG786361 WCC786361 WLY786361 WVU786361 L851897:S851897 JI851897 TE851897 ADA851897 AMW851897 AWS851897 BGO851897 BQK851897 CAG851897 CKC851897 CTY851897 DDU851897 DNQ851897 DXM851897 EHI851897 ERE851897 FBA851897 FKW851897 FUS851897 GEO851897 GOK851897 GYG851897 HIC851897 HRY851897 IBU851897 ILQ851897 IVM851897 JFI851897 JPE851897 JZA851897 KIW851897 KSS851897 LCO851897 LMK851897 LWG851897 MGC851897 MPY851897 MZU851897 NJQ851897 NTM851897 ODI851897 ONE851897 OXA851897 PGW851897 PQS851897 QAO851897 QKK851897 QUG851897 REC851897 RNY851897 RXU851897 SHQ851897 SRM851897 TBI851897 TLE851897 TVA851897 UEW851897 UOS851897 UYO851897 VIK851897 VSG851897 WCC851897 WLY851897 WVU851897 L917433:S917433 JI917433 TE917433 ADA917433 AMW917433 AWS917433 BGO917433 BQK917433 CAG917433 CKC917433 CTY917433 DDU917433 DNQ917433 DXM917433 EHI917433 ERE917433 FBA917433 FKW917433 FUS917433 GEO917433 GOK917433 GYG917433 HIC917433 HRY917433 IBU917433 ILQ917433 IVM917433 JFI917433 JPE917433 JZA917433 KIW917433 KSS917433 LCO917433 LMK917433 LWG917433 MGC917433 MPY917433 MZU917433 NJQ917433 NTM917433 ODI917433 ONE917433 OXA917433 PGW917433 PQS917433 QAO917433 QKK917433 QUG917433 REC917433 RNY917433 RXU917433 SHQ917433 SRM917433 TBI917433 TLE917433 TVA917433 UEW917433 UOS917433 UYO917433 VIK917433 VSG917433 WCC917433 WLY917433 WVU917433 L982969:S982969 JI982969 TE982969 ADA982969 AMW982969 AWS982969 BGO982969 BQK982969 CAG982969 CKC982969 CTY982969 DDU982969 DNQ982969 DXM982969 EHI982969 ERE982969 FBA982969 FKW982969 FUS982969 GEO982969 GOK982969 GYG982969 HIC982969 HRY982969 IBU982969 ILQ982969 IVM982969 JFI982969 JPE982969 JZA982969 KIW982969 KSS982969 LCO982969 LMK982969 LWG982969 MGC982969 MPY982969 MZU982969 NJQ982969 NTM982969 ODI982969 ONE982969 OXA982969 PGW982969 PQS982969 QAO982969 QKK982969 QUG982969 REC982969 RNY982969 RXU982969 SHQ982969 SRM982969 TBI982969 TLE982969 TVA982969 UEW982969 UOS982969 UYO982969 VIK982969 VSG982969 WCC982969 WLY982969 WVU982969 L65478:S65478 JI65478 TE65478 ADA65478 AMW65478 AWS65478 BGO65478 BQK65478 CAG65478 CKC65478 CTY65478 DDU65478 DNQ65478 DXM65478 EHI65478 ERE65478 FBA65478 FKW65478 FUS65478 GEO65478 GOK65478 GYG65478 HIC65478 HRY65478 IBU65478 ILQ65478 IVM65478 JFI65478 JPE65478 JZA65478 KIW65478 KSS65478 LCO65478 LMK65478 LWG65478 MGC65478 MPY65478 MZU65478 NJQ65478 NTM65478 ODI65478 ONE65478 OXA65478 PGW65478 PQS65478 QAO65478 QKK65478 QUG65478 REC65478 RNY65478 RXU65478 SHQ65478 SRM65478 TBI65478 TLE65478 TVA65478 UEW65478 UOS65478 UYO65478 VIK65478 VSG65478 WCC65478 WLY65478 WVU65478 L131014:S131014 JI131014 TE131014 ADA131014 AMW131014 AWS131014 BGO131014 BQK131014 CAG131014 CKC131014 CTY131014 DDU131014 DNQ131014 DXM131014 EHI131014 ERE131014 FBA131014 FKW131014 FUS131014 GEO131014 GOK131014 GYG131014 HIC131014 HRY131014 IBU131014 ILQ131014 IVM131014 JFI131014 JPE131014 JZA131014 KIW131014 KSS131014 LCO131014 LMK131014 LWG131014 MGC131014 MPY131014 MZU131014 NJQ131014 NTM131014 ODI131014 ONE131014 OXA131014 PGW131014 PQS131014 QAO131014 QKK131014 QUG131014 REC131014 RNY131014 RXU131014 SHQ131014 SRM131014 TBI131014 TLE131014 TVA131014 UEW131014 UOS131014 UYO131014 VIK131014 VSG131014 WCC131014 WLY131014 WVU131014 L196550:S196550 JI196550 TE196550 ADA196550 AMW196550 AWS196550 BGO196550 BQK196550 CAG196550 CKC196550 CTY196550 DDU196550 DNQ196550 DXM196550 EHI196550 ERE196550 FBA196550 FKW196550 FUS196550 GEO196550 GOK196550 GYG196550 HIC196550 HRY196550 IBU196550 ILQ196550 IVM196550 JFI196550 JPE196550 JZA196550 KIW196550 KSS196550 LCO196550 LMK196550 LWG196550 MGC196550 MPY196550 MZU196550 NJQ196550 NTM196550 ODI196550 ONE196550 OXA196550 PGW196550 PQS196550 QAO196550 QKK196550 QUG196550 REC196550 RNY196550 RXU196550 SHQ196550 SRM196550 TBI196550 TLE196550 TVA196550 UEW196550 UOS196550 UYO196550 VIK196550 VSG196550 WCC196550 WLY196550 WVU196550 L262086:S262086 JI262086 TE262086 ADA262086 AMW262086 AWS262086 BGO262086 BQK262086 CAG262086 CKC262086 CTY262086 DDU262086 DNQ262086 DXM262086 EHI262086 ERE262086 FBA262086 FKW262086 FUS262086 GEO262086 GOK262086 GYG262086 HIC262086 HRY262086 IBU262086 ILQ262086 IVM262086 JFI262086 JPE262086 JZA262086 KIW262086 KSS262086 LCO262086 LMK262086 LWG262086 MGC262086 MPY262086 MZU262086 NJQ262086 NTM262086 ODI262086 ONE262086 OXA262086 PGW262086 PQS262086 QAO262086 QKK262086 QUG262086 REC262086 RNY262086 RXU262086 SHQ262086 SRM262086 TBI262086 TLE262086 TVA262086 UEW262086 UOS262086 UYO262086 VIK262086 VSG262086 WCC262086 WLY262086 WVU262086 L327622:S327622 JI327622 TE327622 ADA327622 AMW327622 AWS327622 BGO327622 BQK327622 CAG327622 CKC327622 CTY327622 DDU327622 DNQ327622 DXM327622 EHI327622 ERE327622 FBA327622 FKW327622 FUS327622 GEO327622 GOK327622 GYG327622 HIC327622 HRY327622 IBU327622 ILQ327622 IVM327622 JFI327622 JPE327622 JZA327622 KIW327622 KSS327622 LCO327622 LMK327622 LWG327622 MGC327622 MPY327622 MZU327622 NJQ327622 NTM327622 ODI327622 ONE327622 OXA327622 PGW327622 PQS327622 QAO327622 QKK327622 QUG327622 REC327622 RNY327622 RXU327622 SHQ327622 SRM327622 TBI327622 TLE327622 TVA327622 UEW327622 UOS327622 UYO327622 VIK327622 VSG327622 WCC327622 WLY327622 WVU327622 L393158:S393158 JI393158 TE393158 ADA393158 AMW393158 AWS393158 BGO393158 BQK393158 CAG393158 CKC393158 CTY393158 DDU393158 DNQ393158 DXM393158 EHI393158 ERE393158 FBA393158 FKW393158 FUS393158 GEO393158 GOK393158 GYG393158 HIC393158 HRY393158 IBU393158 ILQ393158 IVM393158 JFI393158 JPE393158 JZA393158 KIW393158 KSS393158 LCO393158 LMK393158 LWG393158 MGC393158 MPY393158 MZU393158 NJQ393158 NTM393158 ODI393158 ONE393158 OXA393158 PGW393158 PQS393158 QAO393158 QKK393158 QUG393158 REC393158 RNY393158 RXU393158 SHQ393158 SRM393158 TBI393158 TLE393158 TVA393158 UEW393158 UOS393158 UYO393158 VIK393158 VSG393158 WCC393158 WLY393158 WVU393158 L458694:S458694 JI458694 TE458694 ADA458694 AMW458694 AWS458694 BGO458694 BQK458694 CAG458694 CKC458694 CTY458694 DDU458694 DNQ458694 DXM458694 EHI458694 ERE458694 FBA458694 FKW458694 FUS458694 GEO458694 GOK458694 GYG458694 HIC458694 HRY458694 IBU458694 ILQ458694 IVM458694 JFI458694 JPE458694 JZA458694 KIW458694 KSS458694 LCO458694 LMK458694 LWG458694 MGC458694 MPY458694 MZU458694 NJQ458694 NTM458694 ODI458694 ONE458694 OXA458694 PGW458694 PQS458694 QAO458694 QKK458694 QUG458694 REC458694 RNY458694 RXU458694 SHQ458694 SRM458694 TBI458694 TLE458694 TVA458694 UEW458694 UOS458694 UYO458694 VIK458694 VSG458694 WCC458694 WLY458694 WVU458694 L524230:S524230 JI524230 TE524230 ADA524230 AMW524230 AWS524230 BGO524230 BQK524230 CAG524230 CKC524230 CTY524230 DDU524230 DNQ524230 DXM524230 EHI524230 ERE524230 FBA524230 FKW524230 FUS524230 GEO524230 GOK524230 GYG524230 HIC524230 HRY524230 IBU524230 ILQ524230 IVM524230 JFI524230 JPE524230 JZA524230 KIW524230 KSS524230 LCO524230 LMK524230 LWG524230 MGC524230 MPY524230 MZU524230 NJQ524230 NTM524230 ODI524230 ONE524230 OXA524230 PGW524230 PQS524230 QAO524230 QKK524230 QUG524230 REC524230 RNY524230 RXU524230 SHQ524230 SRM524230 TBI524230 TLE524230 TVA524230 UEW524230 UOS524230 UYO524230 VIK524230 VSG524230 WCC524230 WLY524230 WVU524230 L589766:S589766 JI589766 TE589766 ADA589766 AMW589766 AWS589766 BGO589766 BQK589766 CAG589766 CKC589766 CTY589766 DDU589766 DNQ589766 DXM589766 EHI589766 ERE589766 FBA589766 FKW589766 FUS589766 GEO589766 GOK589766 GYG589766 HIC589766 HRY589766 IBU589766 ILQ589766 IVM589766 JFI589766 JPE589766 JZA589766 KIW589766 KSS589766 LCO589766 LMK589766 LWG589766 MGC589766 MPY589766 MZU589766 NJQ589766 NTM589766 ODI589766 ONE589766 OXA589766 PGW589766 PQS589766 QAO589766 QKK589766 QUG589766 REC589766 RNY589766 RXU589766 SHQ589766 SRM589766 TBI589766 TLE589766 TVA589766 UEW589766 UOS589766 UYO589766 VIK589766 VSG589766 WCC589766 WLY589766 WVU589766 L655302:S655302 JI655302 TE655302 ADA655302 AMW655302 AWS655302 BGO655302 BQK655302 CAG655302 CKC655302 CTY655302 DDU655302 DNQ655302 DXM655302 EHI655302 ERE655302 FBA655302 FKW655302 FUS655302 GEO655302 GOK655302 GYG655302 HIC655302 HRY655302 IBU655302 ILQ655302 IVM655302 JFI655302 JPE655302 JZA655302 KIW655302 KSS655302 LCO655302 LMK655302 LWG655302 MGC655302 MPY655302 MZU655302 NJQ655302 NTM655302 ODI655302 ONE655302 OXA655302 PGW655302 PQS655302 QAO655302 QKK655302 QUG655302 REC655302 RNY655302 RXU655302 SHQ655302 SRM655302 TBI655302 TLE655302 TVA655302 UEW655302 UOS655302 UYO655302 VIK655302 VSG655302 WCC655302 WLY655302 WVU655302 L720838:S720838 JI720838 TE720838 ADA720838 AMW720838 AWS720838 BGO720838 BQK720838 CAG720838 CKC720838 CTY720838 DDU720838 DNQ720838 DXM720838 EHI720838 ERE720838 FBA720838 FKW720838 FUS720838 GEO720838 GOK720838 GYG720838 HIC720838 HRY720838 IBU720838 ILQ720838 IVM720838 JFI720838 JPE720838 JZA720838 KIW720838 KSS720838 LCO720838 LMK720838 LWG720838 MGC720838 MPY720838 MZU720838 NJQ720838 NTM720838 ODI720838 ONE720838 OXA720838 PGW720838 PQS720838 QAO720838 QKK720838 QUG720838 REC720838 RNY720838 RXU720838 SHQ720838 SRM720838 TBI720838 TLE720838 TVA720838 UEW720838 UOS720838 UYO720838 VIK720838 VSG720838 WCC720838 WLY720838 WVU720838 L786374:S786374 JI786374 TE786374 ADA786374 AMW786374 AWS786374 BGO786374 BQK786374 CAG786374 CKC786374 CTY786374 DDU786374 DNQ786374 DXM786374 EHI786374 ERE786374 FBA786374 FKW786374 FUS786374 GEO786374 GOK786374 GYG786374 HIC786374 HRY786374 IBU786374 ILQ786374 IVM786374 JFI786374 JPE786374 JZA786374 KIW786374 KSS786374 LCO786374 LMK786374 LWG786374 MGC786374 MPY786374 MZU786374 NJQ786374 NTM786374 ODI786374 ONE786374 OXA786374 PGW786374 PQS786374 QAO786374 QKK786374 QUG786374 REC786374 RNY786374 RXU786374 SHQ786374 SRM786374 TBI786374 TLE786374 TVA786374 UEW786374 UOS786374 UYO786374 VIK786374 VSG786374 WCC786374 WLY786374 WVU786374 L851910:S851910 JI851910 TE851910 ADA851910 AMW851910 AWS851910 BGO851910 BQK851910 CAG851910 CKC851910 CTY851910 DDU851910 DNQ851910 DXM851910 EHI851910 ERE851910 FBA851910 FKW851910 FUS851910 GEO851910 GOK851910 GYG851910 HIC851910 HRY851910 IBU851910 ILQ851910 IVM851910 JFI851910 JPE851910 JZA851910 KIW851910 KSS851910 LCO851910 LMK851910 LWG851910 MGC851910 MPY851910 MZU851910 NJQ851910 NTM851910 ODI851910 ONE851910 OXA851910 PGW851910 PQS851910 QAO851910 QKK851910 QUG851910 REC851910 RNY851910 RXU851910 SHQ851910 SRM851910 TBI851910 TLE851910 TVA851910 UEW851910 UOS851910 UYO851910 VIK851910 VSG851910 WCC851910 WLY851910 WVU851910 L917446:S917446 JI917446 TE917446 ADA917446 AMW917446 AWS917446 BGO917446 BQK917446 CAG917446 CKC917446 CTY917446 DDU917446 DNQ917446 DXM917446 EHI917446 ERE917446 FBA917446 FKW917446 FUS917446 GEO917446 GOK917446 GYG917446 HIC917446 HRY917446 IBU917446 ILQ917446 IVM917446 JFI917446 JPE917446 JZA917446 KIW917446 KSS917446 LCO917446 LMK917446 LWG917446 MGC917446 MPY917446 MZU917446 NJQ917446 NTM917446 ODI917446 ONE917446 OXA917446 PGW917446 PQS917446 QAO917446 QKK917446 QUG917446 REC917446 RNY917446 RXU917446 SHQ917446 SRM917446 TBI917446 TLE917446 TVA917446 UEW917446 UOS917446 UYO917446 VIK917446 VSG917446 WCC917446 WLY917446 WVU917446 L982982:S982982 JI982982 TE982982 ADA982982 AMW982982 AWS982982 BGO982982 BQK982982 CAG982982 CKC982982 CTY982982 DDU982982 DNQ982982 DXM982982 EHI982982 ERE982982 FBA982982 FKW982982 FUS982982 GEO982982 GOK982982 GYG982982 HIC982982 HRY982982 IBU982982 ILQ982982 IVM982982 JFI982982 JPE982982 JZA982982 KIW982982 KSS982982 LCO982982 LMK982982 LWG982982 MGC982982 MPY982982 MZU982982 NJQ982982 NTM982982 ODI982982 ONE982982 OXA982982 PGW982982 PQS982982 QAO982982 QKK982982 QUG982982 REC982982 RNY982982 RXU982982 SHQ982982 SRM982982 TBI982982 TLE982982 TVA982982 UEW982982 UOS982982 UYO982982 VIK982982 VSG982982 WCC982982 WLY982982 WVU982982 L65474:S65474 JI65474 TE65474 ADA65474 AMW65474 AWS65474 BGO65474 BQK65474 CAG65474 CKC65474 CTY65474 DDU65474 DNQ65474 DXM65474 EHI65474 ERE65474 FBA65474 FKW65474 FUS65474 GEO65474 GOK65474 GYG65474 HIC65474 HRY65474 IBU65474 ILQ65474 IVM65474 JFI65474 JPE65474 JZA65474 KIW65474 KSS65474 LCO65474 LMK65474 LWG65474 MGC65474 MPY65474 MZU65474 NJQ65474 NTM65474 ODI65474 ONE65474 OXA65474 PGW65474 PQS65474 QAO65474 QKK65474 QUG65474 REC65474 RNY65474 RXU65474 SHQ65474 SRM65474 TBI65474 TLE65474 TVA65474 UEW65474 UOS65474 UYO65474 VIK65474 VSG65474 WCC65474 WLY65474 WVU65474 L131010:S131010 JI131010 TE131010 ADA131010 AMW131010 AWS131010 BGO131010 BQK131010 CAG131010 CKC131010 CTY131010 DDU131010 DNQ131010 DXM131010 EHI131010 ERE131010 FBA131010 FKW131010 FUS131010 GEO131010 GOK131010 GYG131010 HIC131010 HRY131010 IBU131010 ILQ131010 IVM131010 JFI131010 JPE131010 JZA131010 KIW131010 KSS131010 LCO131010 LMK131010 LWG131010 MGC131010 MPY131010 MZU131010 NJQ131010 NTM131010 ODI131010 ONE131010 OXA131010 PGW131010 PQS131010 QAO131010 QKK131010 QUG131010 REC131010 RNY131010 RXU131010 SHQ131010 SRM131010 TBI131010 TLE131010 TVA131010 UEW131010 UOS131010 UYO131010 VIK131010 VSG131010 WCC131010 WLY131010 WVU131010 L196546:S196546 JI196546 TE196546 ADA196546 AMW196546 AWS196546 BGO196546 BQK196546 CAG196546 CKC196546 CTY196546 DDU196546 DNQ196546 DXM196546 EHI196546 ERE196546 FBA196546 FKW196546 FUS196546 GEO196546 GOK196546 GYG196546 HIC196546 HRY196546 IBU196546 ILQ196546 IVM196546 JFI196546 JPE196546 JZA196546 KIW196546 KSS196546 LCO196546 LMK196546 LWG196546 MGC196546 MPY196546 MZU196546 NJQ196546 NTM196546 ODI196546 ONE196546 OXA196546 PGW196546 PQS196546 QAO196546 QKK196546 QUG196546 REC196546 RNY196546 RXU196546 SHQ196546 SRM196546 TBI196546 TLE196546 TVA196546 UEW196546 UOS196546 UYO196546 VIK196546 VSG196546 WCC196546 WLY196546 WVU196546 L262082:S262082 JI262082 TE262082 ADA262082 AMW262082 AWS262082 BGO262082 BQK262082 CAG262082 CKC262082 CTY262082 DDU262082 DNQ262082 DXM262082 EHI262082 ERE262082 FBA262082 FKW262082 FUS262082 GEO262082 GOK262082 GYG262082 HIC262082 HRY262082 IBU262082 ILQ262082 IVM262082 JFI262082 JPE262082 JZA262082 KIW262082 KSS262082 LCO262082 LMK262082 LWG262082 MGC262082 MPY262082 MZU262082 NJQ262082 NTM262082 ODI262082 ONE262082 OXA262082 PGW262082 PQS262082 QAO262082 QKK262082 QUG262082 REC262082 RNY262082 RXU262082 SHQ262082 SRM262082 TBI262082 TLE262082 TVA262082 UEW262082 UOS262082 UYO262082 VIK262082 VSG262082 WCC262082 WLY262082 WVU262082 L327618:S327618 JI327618 TE327618 ADA327618 AMW327618 AWS327618 BGO327618 BQK327618 CAG327618 CKC327618 CTY327618 DDU327618 DNQ327618 DXM327618 EHI327618 ERE327618 FBA327618 FKW327618 FUS327618 GEO327618 GOK327618 GYG327618 HIC327618 HRY327618 IBU327618 ILQ327618 IVM327618 JFI327618 JPE327618 JZA327618 KIW327618 KSS327618 LCO327618 LMK327618 LWG327618 MGC327618 MPY327618 MZU327618 NJQ327618 NTM327618 ODI327618 ONE327618 OXA327618 PGW327618 PQS327618 QAO327618 QKK327618 QUG327618 REC327618 RNY327618 RXU327618 SHQ327618 SRM327618 TBI327618 TLE327618 TVA327618 UEW327618 UOS327618 UYO327618 VIK327618 VSG327618 WCC327618 WLY327618 WVU327618 L393154:S393154 JI393154 TE393154 ADA393154 AMW393154 AWS393154 BGO393154 BQK393154 CAG393154 CKC393154 CTY393154 DDU393154 DNQ393154 DXM393154 EHI393154 ERE393154 FBA393154 FKW393154 FUS393154 GEO393154 GOK393154 GYG393154 HIC393154 HRY393154 IBU393154 ILQ393154 IVM393154 JFI393154 JPE393154 JZA393154 KIW393154 KSS393154 LCO393154 LMK393154 LWG393154 MGC393154 MPY393154 MZU393154 NJQ393154 NTM393154 ODI393154 ONE393154 OXA393154 PGW393154 PQS393154 QAO393154 QKK393154 QUG393154 REC393154 RNY393154 RXU393154 SHQ393154 SRM393154 TBI393154 TLE393154 TVA393154 UEW393154 UOS393154 UYO393154 VIK393154 VSG393154 WCC393154 WLY393154 WVU393154 L458690:S458690 JI458690 TE458690 ADA458690 AMW458690 AWS458690 BGO458690 BQK458690 CAG458690 CKC458690 CTY458690 DDU458690 DNQ458690 DXM458690 EHI458690 ERE458690 FBA458690 FKW458690 FUS458690 GEO458690 GOK458690 GYG458690 HIC458690 HRY458690 IBU458690 ILQ458690 IVM458690 JFI458690 JPE458690 JZA458690 KIW458690 KSS458690 LCO458690 LMK458690 LWG458690 MGC458690 MPY458690 MZU458690 NJQ458690 NTM458690 ODI458690 ONE458690 OXA458690 PGW458690 PQS458690 QAO458690 QKK458690 QUG458690 REC458690 RNY458690 RXU458690 SHQ458690 SRM458690 TBI458690 TLE458690 TVA458690 UEW458690 UOS458690 UYO458690 VIK458690 VSG458690 WCC458690 WLY458690 WVU458690 L524226:S524226 JI524226 TE524226 ADA524226 AMW524226 AWS524226 BGO524226 BQK524226 CAG524226 CKC524226 CTY524226 DDU524226 DNQ524226 DXM524226 EHI524226 ERE524226 FBA524226 FKW524226 FUS524226 GEO524226 GOK524226 GYG524226 HIC524226 HRY524226 IBU524226 ILQ524226 IVM524226 JFI524226 JPE524226 JZA524226 KIW524226 KSS524226 LCO524226 LMK524226 LWG524226 MGC524226 MPY524226 MZU524226 NJQ524226 NTM524226 ODI524226 ONE524226 OXA524226 PGW524226 PQS524226 QAO524226 QKK524226 QUG524226 REC524226 RNY524226 RXU524226 SHQ524226 SRM524226 TBI524226 TLE524226 TVA524226 UEW524226 UOS524226 UYO524226 VIK524226 VSG524226 WCC524226 WLY524226 WVU524226 L589762:S589762 JI589762 TE589762 ADA589762 AMW589762 AWS589762 BGO589762 BQK589762 CAG589762 CKC589762 CTY589762 DDU589762 DNQ589762 DXM589762 EHI589762 ERE589762 FBA589762 FKW589762 FUS589762 GEO589762 GOK589762 GYG589762 HIC589762 HRY589762 IBU589762 ILQ589762 IVM589762 JFI589762 JPE589762 JZA589762 KIW589762 KSS589762 LCO589762 LMK589762 LWG589762 MGC589762 MPY589762 MZU589762 NJQ589762 NTM589762 ODI589762 ONE589762 OXA589762 PGW589762 PQS589762 QAO589762 QKK589762 QUG589762 REC589762 RNY589762 RXU589762 SHQ589762 SRM589762 TBI589762 TLE589762 TVA589762 UEW589762 UOS589762 UYO589762 VIK589762 VSG589762 WCC589762 WLY589762 WVU589762 L655298:S655298 JI655298 TE655298 ADA655298 AMW655298 AWS655298 BGO655298 BQK655298 CAG655298 CKC655298 CTY655298 DDU655298 DNQ655298 DXM655298 EHI655298 ERE655298 FBA655298 FKW655298 FUS655298 GEO655298 GOK655298 GYG655298 HIC655298 HRY655298 IBU655298 ILQ655298 IVM655298 JFI655298 JPE655298 JZA655298 KIW655298 KSS655298 LCO655298 LMK655298 LWG655298 MGC655298 MPY655298 MZU655298 NJQ655298 NTM655298 ODI655298 ONE655298 OXA655298 PGW655298 PQS655298 QAO655298 QKK655298 QUG655298 REC655298 RNY655298 RXU655298 SHQ655298 SRM655298 TBI655298 TLE655298 TVA655298 UEW655298 UOS655298 UYO655298 VIK655298 VSG655298 WCC655298 WLY655298 WVU655298 L720834:S720834 JI720834 TE720834 ADA720834 AMW720834 AWS720834 BGO720834 BQK720834 CAG720834 CKC720834 CTY720834 DDU720834 DNQ720834 DXM720834 EHI720834 ERE720834 FBA720834 FKW720834 FUS720834 GEO720834 GOK720834 GYG720834 HIC720834 HRY720834 IBU720834 ILQ720834 IVM720834 JFI720834 JPE720834 JZA720834 KIW720834 KSS720834 LCO720834 LMK720834 LWG720834 MGC720834 MPY720834 MZU720834 NJQ720834 NTM720834 ODI720834 ONE720834 OXA720834 PGW720834 PQS720834 QAO720834 QKK720834 QUG720834 REC720834 RNY720834 RXU720834 SHQ720834 SRM720834 TBI720834 TLE720834 TVA720834 UEW720834 UOS720834 UYO720834 VIK720834 VSG720834 WCC720834 WLY720834 WVU720834 L786370:S786370 JI786370 TE786370 ADA786370 AMW786370 AWS786370 BGO786370 BQK786370 CAG786370 CKC786370 CTY786370 DDU786370 DNQ786370 DXM786370 EHI786370 ERE786370 FBA786370 FKW786370 FUS786370 GEO786370 GOK786370 GYG786370 HIC786370 HRY786370 IBU786370 ILQ786370 IVM786370 JFI786370 JPE786370 JZA786370 KIW786370 KSS786370 LCO786370 LMK786370 LWG786370 MGC786370 MPY786370 MZU786370 NJQ786370 NTM786370 ODI786370 ONE786370 OXA786370 PGW786370 PQS786370 QAO786370 QKK786370 QUG786370 REC786370 RNY786370 RXU786370 SHQ786370 SRM786370 TBI786370 TLE786370 TVA786370 UEW786370 UOS786370 UYO786370 VIK786370 VSG786370 WCC786370 WLY786370 WVU786370 L851906:S851906 JI851906 TE851906 ADA851906 AMW851906 AWS851906 BGO851906 BQK851906 CAG851906 CKC851906 CTY851906 DDU851906 DNQ851906 DXM851906 EHI851906 ERE851906 FBA851906 FKW851906 FUS851906 GEO851906 GOK851906 GYG851906 HIC851906 HRY851906 IBU851906 ILQ851906 IVM851906 JFI851906 JPE851906 JZA851906 KIW851906 KSS851906 LCO851906 LMK851906 LWG851906 MGC851906 MPY851906 MZU851906 NJQ851906 NTM851906 ODI851906 ONE851906 OXA851906 PGW851906 PQS851906 QAO851906 QKK851906 QUG851906 REC851906 RNY851906 RXU851906 SHQ851906 SRM851906 TBI851906 TLE851906 TVA851906 UEW851906 UOS851906 UYO851906 VIK851906 VSG851906 WCC851906 WLY851906 WVU851906 L917442:S917442 JI917442 TE917442 ADA917442 AMW917442 AWS917442 BGO917442 BQK917442 CAG917442 CKC917442 CTY917442 DDU917442 DNQ917442 DXM917442 EHI917442 ERE917442 FBA917442 FKW917442 FUS917442 GEO917442 GOK917442 GYG917442 HIC917442 HRY917442 IBU917442 ILQ917442 IVM917442 JFI917442 JPE917442 JZA917442 KIW917442 KSS917442 LCO917442 LMK917442 LWG917442 MGC917442 MPY917442 MZU917442 NJQ917442 NTM917442 ODI917442 ONE917442 OXA917442 PGW917442 PQS917442 QAO917442 QKK917442 QUG917442 REC917442 RNY917442 RXU917442 SHQ917442 SRM917442 TBI917442 TLE917442 TVA917442 UEW917442 UOS917442 UYO917442 VIK917442 VSG917442 WCC917442 WLY917442 WVU917442 L982978:S982978 JI982978 TE982978 ADA982978 AMW982978 AWS982978 BGO982978 BQK982978 CAG982978 CKC982978 CTY982978 DDU982978 DNQ982978 DXM982978 EHI982978 ERE982978 FBA982978 FKW982978 FUS982978 GEO982978 GOK982978 GYG982978 HIC982978 HRY982978 IBU982978 ILQ982978 IVM982978 JFI982978 JPE982978 JZA982978 KIW982978 KSS982978 LCO982978 LMK982978 LWG982978 MGC982978 MPY982978 MZU982978 NJQ982978 NTM982978 ODI982978 ONE982978 OXA982978 PGW982978 PQS982978 QAO982978 QKK982978 QUG982978 REC982978 RNY982978 RXU982978 SHQ982978 SRM982978 TBI982978 TLE982978 TVA982978 UEW982978 UOS982978 UYO982978 VIK982978 VSG982978 WCC982978 WLY982978 WVU982978 L65481:S65481 JI65481 TE65481 ADA65481 AMW65481 AWS65481 BGO65481 BQK65481 CAG65481 CKC65481 CTY65481 DDU65481 DNQ65481 DXM65481 EHI65481 ERE65481 FBA65481 FKW65481 FUS65481 GEO65481 GOK65481 GYG65481 HIC65481 HRY65481 IBU65481 ILQ65481 IVM65481 JFI65481 JPE65481 JZA65481 KIW65481 KSS65481 LCO65481 LMK65481 LWG65481 MGC65481 MPY65481 MZU65481 NJQ65481 NTM65481 ODI65481 ONE65481 OXA65481 PGW65481 PQS65481 QAO65481 QKK65481 QUG65481 REC65481 RNY65481 RXU65481 SHQ65481 SRM65481 TBI65481 TLE65481 TVA65481 UEW65481 UOS65481 UYO65481 VIK65481 VSG65481 WCC65481 WLY65481 WVU65481 L131017:S131017 JI131017 TE131017 ADA131017 AMW131017 AWS131017 BGO131017 BQK131017 CAG131017 CKC131017 CTY131017 DDU131017 DNQ131017 DXM131017 EHI131017 ERE131017 FBA131017 FKW131017 FUS131017 GEO131017 GOK131017 GYG131017 HIC131017 HRY131017 IBU131017 ILQ131017 IVM131017 JFI131017 JPE131017 JZA131017 KIW131017 KSS131017 LCO131017 LMK131017 LWG131017 MGC131017 MPY131017 MZU131017 NJQ131017 NTM131017 ODI131017 ONE131017 OXA131017 PGW131017 PQS131017 QAO131017 QKK131017 QUG131017 REC131017 RNY131017 RXU131017 SHQ131017 SRM131017 TBI131017 TLE131017 TVA131017 UEW131017 UOS131017 UYO131017 VIK131017 VSG131017 WCC131017 WLY131017 WVU131017 L196553:S196553 JI196553 TE196553 ADA196553 AMW196553 AWS196553 BGO196553 BQK196553 CAG196553 CKC196553 CTY196553 DDU196553 DNQ196553 DXM196553 EHI196553 ERE196553 FBA196553 FKW196553 FUS196553 GEO196553 GOK196553 GYG196553 HIC196553 HRY196553 IBU196553 ILQ196553 IVM196553 JFI196553 JPE196553 JZA196553 KIW196553 KSS196553 LCO196553 LMK196553 LWG196553 MGC196553 MPY196553 MZU196553 NJQ196553 NTM196553 ODI196553 ONE196553 OXA196553 PGW196553 PQS196553 QAO196553 QKK196553 QUG196553 REC196553 RNY196553 RXU196553 SHQ196553 SRM196553 TBI196553 TLE196553 TVA196553 UEW196553 UOS196553 UYO196553 VIK196553 VSG196553 WCC196553 WLY196553 WVU196553 L262089:S262089 JI262089 TE262089 ADA262089 AMW262089 AWS262089 BGO262089 BQK262089 CAG262089 CKC262089 CTY262089 DDU262089 DNQ262089 DXM262089 EHI262089 ERE262089 FBA262089 FKW262089 FUS262089 GEO262089 GOK262089 GYG262089 HIC262089 HRY262089 IBU262089 ILQ262089 IVM262089 JFI262089 JPE262089 JZA262089 KIW262089 KSS262089 LCO262089 LMK262089 LWG262089 MGC262089 MPY262089 MZU262089 NJQ262089 NTM262089 ODI262089 ONE262089 OXA262089 PGW262089 PQS262089 QAO262089 QKK262089 QUG262089 REC262089 RNY262089 RXU262089 SHQ262089 SRM262089 TBI262089 TLE262089 TVA262089 UEW262089 UOS262089 UYO262089 VIK262089 VSG262089 WCC262089 WLY262089 WVU262089 L327625:S327625 JI327625 TE327625 ADA327625 AMW327625 AWS327625 BGO327625 BQK327625 CAG327625 CKC327625 CTY327625 DDU327625 DNQ327625 DXM327625 EHI327625 ERE327625 FBA327625 FKW327625 FUS327625 GEO327625 GOK327625 GYG327625 HIC327625 HRY327625 IBU327625 ILQ327625 IVM327625 JFI327625 JPE327625 JZA327625 KIW327625 KSS327625 LCO327625 LMK327625 LWG327625 MGC327625 MPY327625 MZU327625 NJQ327625 NTM327625 ODI327625 ONE327625 OXA327625 PGW327625 PQS327625 QAO327625 QKK327625 QUG327625 REC327625 RNY327625 RXU327625 SHQ327625 SRM327625 TBI327625 TLE327625 TVA327625 UEW327625 UOS327625 UYO327625 VIK327625 VSG327625 WCC327625 WLY327625 WVU327625 L393161:S393161 JI393161 TE393161 ADA393161 AMW393161 AWS393161 BGO393161 BQK393161 CAG393161 CKC393161 CTY393161 DDU393161 DNQ393161 DXM393161 EHI393161 ERE393161 FBA393161 FKW393161 FUS393161 GEO393161 GOK393161 GYG393161 HIC393161 HRY393161 IBU393161 ILQ393161 IVM393161 JFI393161 JPE393161 JZA393161 KIW393161 KSS393161 LCO393161 LMK393161 LWG393161 MGC393161 MPY393161 MZU393161 NJQ393161 NTM393161 ODI393161 ONE393161 OXA393161 PGW393161 PQS393161 QAO393161 QKK393161 QUG393161 REC393161 RNY393161 RXU393161 SHQ393161 SRM393161 TBI393161 TLE393161 TVA393161 UEW393161 UOS393161 UYO393161 VIK393161 VSG393161 WCC393161 WLY393161 WVU393161 L458697:S458697 JI458697 TE458697 ADA458697 AMW458697 AWS458697 BGO458697 BQK458697 CAG458697 CKC458697 CTY458697 DDU458697 DNQ458697 DXM458697 EHI458697 ERE458697 FBA458697 FKW458697 FUS458697 GEO458697 GOK458697 GYG458697 HIC458697 HRY458697 IBU458697 ILQ458697 IVM458697 JFI458697 JPE458697 JZA458697 KIW458697 KSS458697 LCO458697 LMK458697 LWG458697 MGC458697 MPY458697 MZU458697 NJQ458697 NTM458697 ODI458697 ONE458697 OXA458697 PGW458697 PQS458697 QAO458697 QKK458697 QUG458697 REC458697 RNY458697 RXU458697 SHQ458697 SRM458697 TBI458697 TLE458697 TVA458697 UEW458697 UOS458697 UYO458697 VIK458697 VSG458697 WCC458697 WLY458697 WVU458697 L524233:S524233 JI524233 TE524233 ADA524233 AMW524233 AWS524233 BGO524233 BQK524233 CAG524233 CKC524233 CTY524233 DDU524233 DNQ524233 DXM524233 EHI524233 ERE524233 FBA524233 FKW524233 FUS524233 GEO524233 GOK524233 GYG524233 HIC524233 HRY524233 IBU524233 ILQ524233 IVM524233 JFI524233 JPE524233 JZA524233 KIW524233 KSS524233 LCO524233 LMK524233 LWG524233 MGC524233 MPY524233 MZU524233 NJQ524233 NTM524233 ODI524233 ONE524233 OXA524233 PGW524233 PQS524233 QAO524233 QKK524233 QUG524233 REC524233 RNY524233 RXU524233 SHQ524233 SRM524233 TBI524233 TLE524233 TVA524233 UEW524233 UOS524233 UYO524233 VIK524233 VSG524233 WCC524233 WLY524233 WVU524233 L589769:S589769 JI589769 TE589769 ADA589769 AMW589769 AWS589769 BGO589769 BQK589769 CAG589769 CKC589769 CTY589769 DDU589769 DNQ589769 DXM589769 EHI589769 ERE589769 FBA589769 FKW589769 FUS589769 GEO589769 GOK589769 GYG589769 HIC589769 HRY589769 IBU589769 ILQ589769 IVM589769 JFI589769 JPE589769 JZA589769 KIW589769 KSS589769 LCO589769 LMK589769 LWG589769 MGC589769 MPY589769 MZU589769 NJQ589769 NTM589769 ODI589769 ONE589769 OXA589769 PGW589769 PQS589769 QAO589769 QKK589769 QUG589769 REC589769 RNY589769 RXU589769 SHQ589769 SRM589769 TBI589769 TLE589769 TVA589769 UEW589769 UOS589769 UYO589769 VIK589769 VSG589769 WCC589769 WLY589769 WVU589769 L655305:S655305 JI655305 TE655305 ADA655305 AMW655305 AWS655305 BGO655305 BQK655305 CAG655305 CKC655305 CTY655305 DDU655305 DNQ655305 DXM655305 EHI655305 ERE655305 FBA655305 FKW655305 FUS655305 GEO655305 GOK655305 GYG655305 HIC655305 HRY655305 IBU655305 ILQ655305 IVM655305 JFI655305 JPE655305 JZA655305 KIW655305 KSS655305 LCO655305 LMK655305 LWG655305 MGC655305 MPY655305 MZU655305 NJQ655305 NTM655305 ODI655305 ONE655305 OXA655305 PGW655305 PQS655305 QAO655305 QKK655305 QUG655305 REC655305 RNY655305 RXU655305 SHQ655305 SRM655305 TBI655305 TLE655305 TVA655305 UEW655305 UOS655305 UYO655305 VIK655305 VSG655305 WCC655305 WLY655305 WVU655305 L720841:S720841 JI720841 TE720841 ADA720841 AMW720841 AWS720841 BGO720841 BQK720841 CAG720841 CKC720841 CTY720841 DDU720841 DNQ720841 DXM720841 EHI720841 ERE720841 FBA720841 FKW720841 FUS720841 GEO720841 GOK720841 GYG720841 HIC720841 HRY720841 IBU720841 ILQ720841 IVM720841 JFI720841 JPE720841 JZA720841 KIW720841 KSS720841 LCO720841 LMK720841 LWG720841 MGC720841 MPY720841 MZU720841 NJQ720841 NTM720841 ODI720841 ONE720841 OXA720841 PGW720841 PQS720841 QAO720841 QKK720841 QUG720841 REC720841 RNY720841 RXU720841 SHQ720841 SRM720841 TBI720841 TLE720841 TVA720841 UEW720841 UOS720841 UYO720841 VIK720841 VSG720841 WCC720841 WLY720841 WVU720841 L786377:S786377 JI786377 TE786377 ADA786377 AMW786377 AWS786377 BGO786377 BQK786377 CAG786377 CKC786377 CTY786377 DDU786377 DNQ786377 DXM786377 EHI786377 ERE786377 FBA786377 FKW786377 FUS786377 GEO786377 GOK786377 GYG786377 HIC786377 HRY786377 IBU786377 ILQ786377 IVM786377 JFI786377 JPE786377 JZA786377 KIW786377 KSS786377 LCO786377 LMK786377 LWG786377 MGC786377 MPY786377 MZU786377 NJQ786377 NTM786377 ODI786377 ONE786377 OXA786377 PGW786377 PQS786377 QAO786377 QKK786377 QUG786377 REC786377 RNY786377 RXU786377 SHQ786377 SRM786377 TBI786377 TLE786377 TVA786377 UEW786377 UOS786377 UYO786377 VIK786377 VSG786377 WCC786377 WLY786377 WVU786377 L851913:S851913 JI851913 TE851913 ADA851913 AMW851913 AWS851913 BGO851913 BQK851913 CAG851913 CKC851913 CTY851913 DDU851913 DNQ851913 DXM851913 EHI851913 ERE851913 FBA851913 FKW851913 FUS851913 GEO851913 GOK851913 GYG851913 HIC851913 HRY851913 IBU851913 ILQ851913 IVM851913 JFI851913 JPE851913 JZA851913 KIW851913 KSS851913 LCO851913 LMK851913 LWG851913 MGC851913 MPY851913 MZU851913 NJQ851913 NTM851913 ODI851913 ONE851913 OXA851913 PGW851913 PQS851913 QAO851913 QKK851913 QUG851913 REC851913 RNY851913 RXU851913 SHQ851913 SRM851913 TBI851913 TLE851913 TVA851913 UEW851913 UOS851913 UYO851913 VIK851913 VSG851913 WCC851913 WLY851913 WVU851913 L917449:S917449 JI917449 TE917449 ADA917449 AMW917449 AWS917449 BGO917449 BQK917449 CAG917449 CKC917449 CTY917449 DDU917449 DNQ917449 DXM917449 EHI917449 ERE917449 FBA917449 FKW917449 FUS917449 GEO917449 GOK917449 GYG917449 HIC917449 HRY917449 IBU917449 ILQ917449 IVM917449 JFI917449 JPE917449 JZA917449 KIW917449 KSS917449 LCO917449 LMK917449 LWG917449 MGC917449 MPY917449 MZU917449 NJQ917449 NTM917449 ODI917449 ONE917449 OXA917449 PGW917449 PQS917449 QAO917449 QKK917449 QUG917449 REC917449 RNY917449 RXU917449 SHQ917449 SRM917449 TBI917449 TLE917449 TVA917449 UEW917449 UOS917449 UYO917449 VIK917449 VSG917449 WCC917449 WLY917449 WVU917449 L982985:S982985 JI982985 TE982985 ADA982985 AMW982985 AWS982985 BGO982985 BQK982985 CAG982985 CKC982985 CTY982985 DDU982985 DNQ982985 DXM982985 EHI982985 ERE982985 FBA982985 FKW982985 FUS982985 GEO982985 GOK982985 GYG982985 HIC982985 HRY982985 IBU982985 ILQ982985 IVM982985 JFI982985 JPE982985 JZA982985 KIW982985 KSS982985 LCO982985 LMK982985 LWG982985 MGC982985 MPY982985 MZU982985 NJQ982985 NTM982985 ODI982985 ONE982985 OXA982985 PGW982985 PQS982985 QAO982985 QKK982985 QUG982985 REC982985 RNY982985 RXU982985 SHQ982985 SRM982985 TBI982985 TLE982985 TVA982985 UEW982985 UOS982985 UYO982985 VIK982985 VSG982985 WCC982985 WLY982985 WVU982985 L65471:S65471 JI65471 TE65471 ADA65471 AMW65471 AWS65471 BGO65471 BQK65471 CAG65471 CKC65471 CTY65471 DDU65471 DNQ65471 DXM65471 EHI65471 ERE65471 FBA65471 FKW65471 FUS65471 GEO65471 GOK65471 GYG65471 HIC65471 HRY65471 IBU65471 ILQ65471 IVM65471 JFI65471 JPE65471 JZA65471 KIW65471 KSS65471 LCO65471 LMK65471 LWG65471 MGC65471 MPY65471 MZU65471 NJQ65471 NTM65471 ODI65471 ONE65471 OXA65471 PGW65471 PQS65471 QAO65471 QKK65471 QUG65471 REC65471 RNY65471 RXU65471 SHQ65471 SRM65471 TBI65471 TLE65471 TVA65471 UEW65471 UOS65471 UYO65471 VIK65471 VSG65471 WCC65471 WLY65471 WVU65471 L131007:S131007 JI131007 TE131007 ADA131007 AMW131007 AWS131007 BGO131007 BQK131007 CAG131007 CKC131007 CTY131007 DDU131007 DNQ131007 DXM131007 EHI131007 ERE131007 FBA131007 FKW131007 FUS131007 GEO131007 GOK131007 GYG131007 HIC131007 HRY131007 IBU131007 ILQ131007 IVM131007 JFI131007 JPE131007 JZA131007 KIW131007 KSS131007 LCO131007 LMK131007 LWG131007 MGC131007 MPY131007 MZU131007 NJQ131007 NTM131007 ODI131007 ONE131007 OXA131007 PGW131007 PQS131007 QAO131007 QKK131007 QUG131007 REC131007 RNY131007 RXU131007 SHQ131007 SRM131007 TBI131007 TLE131007 TVA131007 UEW131007 UOS131007 UYO131007 VIK131007 VSG131007 WCC131007 WLY131007 WVU131007 L196543:S196543 JI196543 TE196543 ADA196543 AMW196543 AWS196543 BGO196543 BQK196543 CAG196543 CKC196543 CTY196543 DDU196543 DNQ196543 DXM196543 EHI196543 ERE196543 FBA196543 FKW196543 FUS196543 GEO196543 GOK196543 GYG196543 HIC196543 HRY196543 IBU196543 ILQ196543 IVM196543 JFI196543 JPE196543 JZA196543 KIW196543 KSS196543 LCO196543 LMK196543 LWG196543 MGC196543 MPY196543 MZU196543 NJQ196543 NTM196543 ODI196543 ONE196543 OXA196543 PGW196543 PQS196543 QAO196543 QKK196543 QUG196543 REC196543 RNY196543 RXU196543 SHQ196543 SRM196543 TBI196543 TLE196543 TVA196543 UEW196543 UOS196543 UYO196543 VIK196543 VSG196543 WCC196543 WLY196543 WVU196543 L262079:S262079 JI262079 TE262079 ADA262079 AMW262079 AWS262079 BGO262079 BQK262079 CAG262079 CKC262079 CTY262079 DDU262079 DNQ262079 DXM262079 EHI262079 ERE262079 FBA262079 FKW262079 FUS262079 GEO262079 GOK262079 GYG262079 HIC262079 HRY262079 IBU262079 ILQ262079 IVM262079 JFI262079 JPE262079 JZA262079 KIW262079 KSS262079 LCO262079 LMK262079 LWG262079 MGC262079 MPY262079 MZU262079 NJQ262079 NTM262079 ODI262079 ONE262079 OXA262079 PGW262079 PQS262079 QAO262079 QKK262079 QUG262079 REC262079 RNY262079 RXU262079 SHQ262079 SRM262079 TBI262079 TLE262079 TVA262079 UEW262079 UOS262079 UYO262079 VIK262079 VSG262079 WCC262079 WLY262079 WVU262079 L327615:S327615 JI327615 TE327615 ADA327615 AMW327615 AWS327615 BGO327615 BQK327615 CAG327615 CKC327615 CTY327615 DDU327615 DNQ327615 DXM327615 EHI327615 ERE327615 FBA327615 FKW327615 FUS327615 GEO327615 GOK327615 GYG327615 HIC327615 HRY327615 IBU327615 ILQ327615 IVM327615 JFI327615 JPE327615 JZA327615 KIW327615 KSS327615 LCO327615 LMK327615 LWG327615 MGC327615 MPY327615 MZU327615 NJQ327615 NTM327615 ODI327615 ONE327615 OXA327615 PGW327615 PQS327615 QAO327615 QKK327615 QUG327615 REC327615 RNY327615 RXU327615 SHQ327615 SRM327615 TBI327615 TLE327615 TVA327615 UEW327615 UOS327615 UYO327615 VIK327615 VSG327615 WCC327615 WLY327615 WVU327615 L393151:S393151 JI393151 TE393151 ADA393151 AMW393151 AWS393151 BGO393151 BQK393151 CAG393151 CKC393151 CTY393151 DDU393151 DNQ393151 DXM393151 EHI393151 ERE393151 FBA393151 FKW393151 FUS393151 GEO393151 GOK393151 GYG393151 HIC393151 HRY393151 IBU393151 ILQ393151 IVM393151 JFI393151 JPE393151 JZA393151 KIW393151 KSS393151 LCO393151 LMK393151 LWG393151 MGC393151 MPY393151 MZU393151 NJQ393151 NTM393151 ODI393151 ONE393151 OXA393151 PGW393151 PQS393151 QAO393151 QKK393151 QUG393151 REC393151 RNY393151 RXU393151 SHQ393151 SRM393151 TBI393151 TLE393151 TVA393151 UEW393151 UOS393151 UYO393151 VIK393151 VSG393151 WCC393151 WLY393151 WVU393151 L458687:S458687 JI458687 TE458687 ADA458687 AMW458687 AWS458687 BGO458687 BQK458687 CAG458687 CKC458687 CTY458687 DDU458687 DNQ458687 DXM458687 EHI458687 ERE458687 FBA458687 FKW458687 FUS458687 GEO458687 GOK458687 GYG458687 HIC458687 HRY458687 IBU458687 ILQ458687 IVM458687 JFI458687 JPE458687 JZA458687 KIW458687 KSS458687 LCO458687 LMK458687 LWG458687 MGC458687 MPY458687 MZU458687 NJQ458687 NTM458687 ODI458687 ONE458687 OXA458687 PGW458687 PQS458687 QAO458687 QKK458687 QUG458687 REC458687 RNY458687 RXU458687 SHQ458687 SRM458687 TBI458687 TLE458687 TVA458687 UEW458687 UOS458687 UYO458687 VIK458687 VSG458687 WCC458687 WLY458687 WVU458687 L524223:S524223 JI524223 TE524223 ADA524223 AMW524223 AWS524223 BGO524223 BQK524223 CAG524223 CKC524223 CTY524223 DDU524223 DNQ524223 DXM524223 EHI524223 ERE524223 FBA524223 FKW524223 FUS524223 GEO524223 GOK524223 GYG524223 HIC524223 HRY524223 IBU524223 ILQ524223 IVM524223 JFI524223 JPE524223 JZA524223 KIW524223 KSS524223 LCO524223 LMK524223 LWG524223 MGC524223 MPY524223 MZU524223 NJQ524223 NTM524223 ODI524223 ONE524223 OXA524223 PGW524223 PQS524223 QAO524223 QKK524223 QUG524223 REC524223 RNY524223 RXU524223 SHQ524223 SRM524223 TBI524223 TLE524223 TVA524223 UEW524223 UOS524223 UYO524223 VIK524223 VSG524223 WCC524223 WLY524223 WVU524223 L589759:S589759 JI589759 TE589759 ADA589759 AMW589759 AWS589759 BGO589759 BQK589759 CAG589759 CKC589759 CTY589759 DDU589759 DNQ589759 DXM589759 EHI589759 ERE589759 FBA589759 FKW589759 FUS589759 GEO589759 GOK589759 GYG589759 HIC589759 HRY589759 IBU589759 ILQ589759 IVM589759 JFI589759 JPE589759 JZA589759 KIW589759 KSS589759 LCO589759 LMK589759 LWG589759 MGC589759 MPY589759 MZU589759 NJQ589759 NTM589759 ODI589759 ONE589759 OXA589759 PGW589759 PQS589759 QAO589759 QKK589759 QUG589759 REC589759 RNY589759 RXU589759 SHQ589759 SRM589759 TBI589759 TLE589759 TVA589759 UEW589759 UOS589759 UYO589759 VIK589759 VSG589759 WCC589759 WLY589759 WVU589759 L655295:S655295 JI655295 TE655295 ADA655295 AMW655295 AWS655295 BGO655295 BQK655295 CAG655295 CKC655295 CTY655295 DDU655295 DNQ655295 DXM655295 EHI655295 ERE655295 FBA655295 FKW655295 FUS655295 GEO655295 GOK655295 GYG655295 HIC655295 HRY655295 IBU655295 ILQ655295 IVM655295 JFI655295 JPE655295 JZA655295 KIW655295 KSS655295 LCO655295 LMK655295 LWG655295 MGC655295 MPY655295 MZU655295 NJQ655295 NTM655295 ODI655295 ONE655295 OXA655295 PGW655295 PQS655295 QAO655295 QKK655295 QUG655295 REC655295 RNY655295 RXU655295 SHQ655295 SRM655295 TBI655295 TLE655295 TVA655295 UEW655295 UOS655295 UYO655295 VIK655295 VSG655295 WCC655295 WLY655295 WVU655295 L720831:S720831 JI720831 TE720831 ADA720831 AMW720831 AWS720831 BGO720831 BQK720831 CAG720831 CKC720831 CTY720831 DDU720831 DNQ720831 DXM720831 EHI720831 ERE720831 FBA720831 FKW720831 FUS720831 GEO720831 GOK720831 GYG720831 HIC720831 HRY720831 IBU720831 ILQ720831 IVM720831 JFI720831 JPE720831 JZA720831 KIW720831 KSS720831 LCO720831 LMK720831 LWG720831 MGC720831 MPY720831 MZU720831 NJQ720831 NTM720831 ODI720831 ONE720831 OXA720831 PGW720831 PQS720831 QAO720831 QKK720831 QUG720831 REC720831 RNY720831 RXU720831 SHQ720831 SRM720831 TBI720831 TLE720831 TVA720831 UEW720831 UOS720831 UYO720831 VIK720831 VSG720831 WCC720831 WLY720831 WVU720831 L786367:S786367 JI786367 TE786367 ADA786367 AMW786367 AWS786367 BGO786367 BQK786367 CAG786367 CKC786367 CTY786367 DDU786367 DNQ786367 DXM786367 EHI786367 ERE786367 FBA786367 FKW786367 FUS786367 GEO786367 GOK786367 GYG786367 HIC786367 HRY786367 IBU786367 ILQ786367 IVM786367 JFI786367 JPE786367 JZA786367 KIW786367 KSS786367 LCO786367 LMK786367 LWG786367 MGC786367 MPY786367 MZU786367 NJQ786367 NTM786367 ODI786367 ONE786367 OXA786367 PGW786367 PQS786367 QAO786367 QKK786367 QUG786367 REC786367 RNY786367 RXU786367 SHQ786367 SRM786367 TBI786367 TLE786367 TVA786367 UEW786367 UOS786367 UYO786367 VIK786367 VSG786367 WCC786367 WLY786367 WVU786367 L851903:S851903 JI851903 TE851903 ADA851903 AMW851903 AWS851903 BGO851903 BQK851903 CAG851903 CKC851903 CTY851903 DDU851903 DNQ851903 DXM851903 EHI851903 ERE851903 FBA851903 FKW851903 FUS851903 GEO851903 GOK851903 GYG851903 HIC851903 HRY851903 IBU851903 ILQ851903 IVM851903 JFI851903 JPE851903 JZA851903 KIW851903 KSS851903 LCO851903 LMK851903 LWG851903 MGC851903 MPY851903 MZU851903 NJQ851903 NTM851903 ODI851903 ONE851903 OXA851903 PGW851903 PQS851903 QAO851903 QKK851903 QUG851903 REC851903 RNY851903 RXU851903 SHQ851903 SRM851903 TBI851903 TLE851903 TVA851903 UEW851903 UOS851903 UYO851903 VIK851903 VSG851903 WCC851903 WLY851903 WVU851903 L917439:S917439 JI917439 TE917439 ADA917439 AMW917439 AWS917439 BGO917439 BQK917439 CAG917439 CKC917439 CTY917439 DDU917439 DNQ917439 DXM917439 EHI917439 ERE917439 FBA917439 FKW917439 FUS917439 GEO917439 GOK917439 GYG917439 HIC917439 HRY917439 IBU917439 ILQ917439 IVM917439 JFI917439 JPE917439 JZA917439 KIW917439 KSS917439 LCO917439 LMK917439 LWG917439 MGC917439 MPY917439 MZU917439 NJQ917439 NTM917439 ODI917439 ONE917439 OXA917439 PGW917439 PQS917439 QAO917439 QKK917439 QUG917439 REC917439 RNY917439 RXU917439 SHQ917439 SRM917439 TBI917439 TLE917439 TVA917439 UEW917439 UOS917439 UYO917439 VIK917439 VSG917439 WCC917439 WLY917439 WVU917439 L982975:S982975 JI982975 TE982975 ADA982975 AMW982975 AWS982975 BGO982975 BQK982975 CAG982975 CKC982975 CTY982975 DDU982975 DNQ982975 DXM982975 EHI982975 ERE982975 FBA982975 FKW982975 FUS982975 GEO982975 GOK982975 GYG982975 HIC982975 HRY982975 IBU982975 ILQ982975 IVM982975 JFI982975 JPE982975 JZA982975 KIW982975 KSS982975 LCO982975 LMK982975 LWG982975 MGC982975 MPY982975 MZU982975 NJQ982975 NTM982975 ODI982975 ONE982975 OXA982975 PGW982975 PQS982975 QAO982975 QKK982975 QUG982975 REC982975 RNY982975 RXU982975 SHQ982975 SRM982975 TBI982975 TLE982975 TVA982975 UEW982975 UOS982975 UYO982975 VIK982975 VSG982975 WCC982975 WLY982975 WVU982975 L65468:S65468 JI65468 TE65468 ADA65468 AMW65468 AWS65468 BGO65468 BQK65468 CAG65468 CKC65468 CTY65468 DDU65468 DNQ65468 DXM65468 EHI65468 ERE65468 FBA65468 FKW65468 FUS65468 GEO65468 GOK65468 GYG65468 HIC65468 HRY65468 IBU65468 ILQ65468 IVM65468 JFI65468 JPE65468 JZA65468 KIW65468 KSS65468 LCO65468 LMK65468 LWG65468 MGC65468 MPY65468 MZU65468 NJQ65468 NTM65468 ODI65468 ONE65468 OXA65468 PGW65468 PQS65468 QAO65468 QKK65468 QUG65468 REC65468 RNY65468 RXU65468 SHQ65468 SRM65468 TBI65468 TLE65468 TVA65468 UEW65468 UOS65468 UYO65468 VIK65468 VSG65468 WCC65468 WLY65468 WVU65468 L131004:S131004 JI131004 TE131004 ADA131004 AMW131004 AWS131004 BGO131004 BQK131004 CAG131004 CKC131004 CTY131004 DDU131004 DNQ131004 DXM131004 EHI131004 ERE131004 FBA131004 FKW131004 FUS131004 GEO131004 GOK131004 GYG131004 HIC131004 HRY131004 IBU131004 ILQ131004 IVM131004 JFI131004 JPE131004 JZA131004 KIW131004 KSS131004 LCO131004 LMK131004 LWG131004 MGC131004 MPY131004 MZU131004 NJQ131004 NTM131004 ODI131004 ONE131004 OXA131004 PGW131004 PQS131004 QAO131004 QKK131004 QUG131004 REC131004 RNY131004 RXU131004 SHQ131004 SRM131004 TBI131004 TLE131004 TVA131004 UEW131004 UOS131004 UYO131004 VIK131004 VSG131004 WCC131004 WLY131004 WVU131004 L196540:S196540 JI196540 TE196540 ADA196540 AMW196540 AWS196540 BGO196540 BQK196540 CAG196540 CKC196540 CTY196540 DDU196540 DNQ196540 DXM196540 EHI196540 ERE196540 FBA196540 FKW196540 FUS196540 GEO196540 GOK196540 GYG196540 HIC196540 HRY196540 IBU196540 ILQ196540 IVM196540 JFI196540 JPE196540 JZA196540 KIW196540 KSS196540 LCO196540 LMK196540 LWG196540 MGC196540 MPY196540 MZU196540 NJQ196540 NTM196540 ODI196540 ONE196540 OXA196540 PGW196540 PQS196540 QAO196540 QKK196540 QUG196540 REC196540 RNY196540 RXU196540 SHQ196540 SRM196540 TBI196540 TLE196540 TVA196540 UEW196540 UOS196540 UYO196540 VIK196540 VSG196540 WCC196540 WLY196540 WVU196540 L262076:S262076 JI262076 TE262076 ADA262076 AMW262076 AWS262076 BGO262076 BQK262076 CAG262076 CKC262076 CTY262076 DDU262076 DNQ262076 DXM262076 EHI262076 ERE262076 FBA262076 FKW262076 FUS262076 GEO262076 GOK262076 GYG262076 HIC262076 HRY262076 IBU262076 ILQ262076 IVM262076 JFI262076 JPE262076 JZA262076 KIW262076 KSS262076 LCO262076 LMK262076 LWG262076 MGC262076 MPY262076 MZU262076 NJQ262076 NTM262076 ODI262076 ONE262076 OXA262076 PGW262076 PQS262076 QAO262076 QKK262076 QUG262076 REC262076 RNY262076 RXU262076 SHQ262076 SRM262076 TBI262076 TLE262076 TVA262076 UEW262076 UOS262076 UYO262076 VIK262076 VSG262076 WCC262076 WLY262076 WVU262076 L327612:S327612 JI327612 TE327612 ADA327612 AMW327612 AWS327612 BGO327612 BQK327612 CAG327612 CKC327612 CTY327612 DDU327612 DNQ327612 DXM327612 EHI327612 ERE327612 FBA327612 FKW327612 FUS327612 GEO327612 GOK327612 GYG327612 HIC327612 HRY327612 IBU327612 ILQ327612 IVM327612 JFI327612 JPE327612 JZA327612 KIW327612 KSS327612 LCO327612 LMK327612 LWG327612 MGC327612 MPY327612 MZU327612 NJQ327612 NTM327612 ODI327612 ONE327612 OXA327612 PGW327612 PQS327612 QAO327612 QKK327612 QUG327612 REC327612 RNY327612 RXU327612 SHQ327612 SRM327612 TBI327612 TLE327612 TVA327612 UEW327612 UOS327612 UYO327612 VIK327612 VSG327612 WCC327612 WLY327612 WVU327612 L393148:S393148 JI393148 TE393148 ADA393148 AMW393148 AWS393148 BGO393148 BQK393148 CAG393148 CKC393148 CTY393148 DDU393148 DNQ393148 DXM393148 EHI393148 ERE393148 FBA393148 FKW393148 FUS393148 GEO393148 GOK393148 GYG393148 HIC393148 HRY393148 IBU393148 ILQ393148 IVM393148 JFI393148 JPE393148 JZA393148 KIW393148 KSS393148 LCO393148 LMK393148 LWG393148 MGC393148 MPY393148 MZU393148 NJQ393148 NTM393148 ODI393148 ONE393148 OXA393148 PGW393148 PQS393148 QAO393148 QKK393148 QUG393148 REC393148 RNY393148 RXU393148 SHQ393148 SRM393148 TBI393148 TLE393148 TVA393148 UEW393148 UOS393148 UYO393148 VIK393148 VSG393148 WCC393148 WLY393148 WVU393148 L458684:S458684 JI458684 TE458684 ADA458684 AMW458684 AWS458684 BGO458684 BQK458684 CAG458684 CKC458684 CTY458684 DDU458684 DNQ458684 DXM458684 EHI458684 ERE458684 FBA458684 FKW458684 FUS458684 GEO458684 GOK458684 GYG458684 HIC458684 HRY458684 IBU458684 ILQ458684 IVM458684 JFI458684 JPE458684 JZA458684 KIW458684 KSS458684 LCO458684 LMK458684 LWG458684 MGC458684 MPY458684 MZU458684 NJQ458684 NTM458684 ODI458684 ONE458684 OXA458684 PGW458684 PQS458684 QAO458684 QKK458684 QUG458684 REC458684 RNY458684 RXU458684 SHQ458684 SRM458684 TBI458684 TLE458684 TVA458684 UEW458684 UOS458684 UYO458684 VIK458684 VSG458684 WCC458684 WLY458684 WVU458684 L524220:S524220 JI524220 TE524220 ADA524220 AMW524220 AWS524220 BGO524220 BQK524220 CAG524220 CKC524220 CTY524220 DDU524220 DNQ524220 DXM524220 EHI524220 ERE524220 FBA524220 FKW524220 FUS524220 GEO524220 GOK524220 GYG524220 HIC524220 HRY524220 IBU524220 ILQ524220 IVM524220 JFI524220 JPE524220 JZA524220 KIW524220 KSS524220 LCO524220 LMK524220 LWG524220 MGC524220 MPY524220 MZU524220 NJQ524220 NTM524220 ODI524220 ONE524220 OXA524220 PGW524220 PQS524220 QAO524220 QKK524220 QUG524220 REC524220 RNY524220 RXU524220 SHQ524220 SRM524220 TBI524220 TLE524220 TVA524220 UEW524220 UOS524220 UYO524220 VIK524220 VSG524220 WCC524220 WLY524220 WVU524220 L589756:S589756 JI589756 TE589756 ADA589756 AMW589756 AWS589756 BGO589756 BQK589756 CAG589756 CKC589756 CTY589756 DDU589756 DNQ589756 DXM589756 EHI589756 ERE589756 FBA589756 FKW589756 FUS589756 GEO589756 GOK589756 GYG589756 HIC589756 HRY589756 IBU589756 ILQ589756 IVM589756 JFI589756 JPE589756 JZA589756 KIW589756 KSS589756 LCO589756 LMK589756 LWG589756 MGC589756 MPY589756 MZU589756 NJQ589756 NTM589756 ODI589756 ONE589756 OXA589756 PGW589756 PQS589756 QAO589756 QKK589756 QUG589756 REC589756 RNY589756 RXU589756 SHQ589756 SRM589756 TBI589756 TLE589756 TVA589756 UEW589756 UOS589756 UYO589756 VIK589756 VSG589756 WCC589756 WLY589756 WVU589756 L655292:S655292 JI655292 TE655292 ADA655292 AMW655292 AWS655292 BGO655292 BQK655292 CAG655292 CKC655292 CTY655292 DDU655292 DNQ655292 DXM655292 EHI655292 ERE655292 FBA655292 FKW655292 FUS655292 GEO655292 GOK655292 GYG655292 HIC655292 HRY655292 IBU655292 ILQ655292 IVM655292 JFI655292 JPE655292 JZA655292 KIW655292 KSS655292 LCO655292 LMK655292 LWG655292 MGC655292 MPY655292 MZU655292 NJQ655292 NTM655292 ODI655292 ONE655292 OXA655292 PGW655292 PQS655292 QAO655292 QKK655292 QUG655292 REC655292 RNY655292 RXU655292 SHQ655292 SRM655292 TBI655292 TLE655292 TVA655292 UEW655292 UOS655292 UYO655292 VIK655292 VSG655292 WCC655292 WLY655292 WVU655292 L720828:S720828 JI720828 TE720828 ADA720828 AMW720828 AWS720828 BGO720828 BQK720828 CAG720828 CKC720828 CTY720828 DDU720828 DNQ720828 DXM720828 EHI720828 ERE720828 FBA720828 FKW720828 FUS720828 GEO720828 GOK720828 GYG720828 HIC720828 HRY720828 IBU720828 ILQ720828 IVM720828 JFI720828 JPE720828 JZA720828 KIW720828 KSS720828 LCO720828 LMK720828 LWG720828 MGC720828 MPY720828 MZU720828 NJQ720828 NTM720828 ODI720828 ONE720828 OXA720828 PGW720828 PQS720828 QAO720828 QKK720828 QUG720828 REC720828 RNY720828 RXU720828 SHQ720828 SRM720828 TBI720828 TLE720828 TVA720828 UEW720828 UOS720828 UYO720828 VIK720828 VSG720828 WCC720828 WLY720828 WVU720828 L786364:S786364 JI786364 TE786364 ADA786364 AMW786364 AWS786364 BGO786364 BQK786364 CAG786364 CKC786364 CTY786364 DDU786364 DNQ786364 DXM786364 EHI786364 ERE786364 FBA786364 FKW786364 FUS786364 GEO786364 GOK786364 GYG786364 HIC786364 HRY786364 IBU786364 ILQ786364 IVM786364 JFI786364 JPE786364 JZA786364 KIW786364 KSS786364 LCO786364 LMK786364 LWG786364 MGC786364 MPY786364 MZU786364 NJQ786364 NTM786364 ODI786364 ONE786364 OXA786364 PGW786364 PQS786364 QAO786364 QKK786364 QUG786364 REC786364 RNY786364 RXU786364 SHQ786364 SRM786364 TBI786364 TLE786364 TVA786364 UEW786364 UOS786364 UYO786364 VIK786364 VSG786364 WCC786364 WLY786364 WVU786364 L851900:S851900 JI851900 TE851900 ADA851900 AMW851900 AWS851900 BGO851900 BQK851900 CAG851900 CKC851900 CTY851900 DDU851900 DNQ851900 DXM851900 EHI851900 ERE851900 FBA851900 FKW851900 FUS851900 GEO851900 GOK851900 GYG851900 HIC851900 HRY851900 IBU851900 ILQ851900 IVM851900 JFI851900 JPE851900 JZA851900 KIW851900 KSS851900 LCO851900 LMK851900 LWG851900 MGC851900 MPY851900 MZU851900 NJQ851900 NTM851900 ODI851900 ONE851900 OXA851900 PGW851900 PQS851900 QAO851900 QKK851900 QUG851900 REC851900 RNY851900 RXU851900 SHQ851900 SRM851900 TBI851900 TLE851900 TVA851900 UEW851900 UOS851900 UYO851900 VIK851900 VSG851900 WCC851900 WLY851900 WVU851900 L917436:S917436 JI917436 TE917436 ADA917436 AMW917436 AWS917436 BGO917436 BQK917436 CAG917436 CKC917436 CTY917436 DDU917436 DNQ917436 DXM917436 EHI917436 ERE917436 FBA917436 FKW917436 FUS917436 GEO917436 GOK917436 GYG917436 HIC917436 HRY917436 IBU917436 ILQ917436 IVM917436 JFI917436 JPE917436 JZA917436 KIW917436 KSS917436 LCO917436 LMK917436 LWG917436 MGC917436 MPY917436 MZU917436 NJQ917436 NTM917436 ODI917436 ONE917436 OXA917436 PGW917436 PQS917436 QAO917436 QKK917436 QUG917436 REC917436 RNY917436 RXU917436 SHQ917436 SRM917436 TBI917436 TLE917436 TVA917436 UEW917436 UOS917436 UYO917436 VIK917436 VSG917436 WCC917436 WLY917436 WVU917436 L982972:S982972 JI982972 TE982972 ADA982972 AMW982972 AWS982972 BGO982972 BQK982972 CAG982972 CKC982972 CTY982972 DDU982972 DNQ982972 DXM982972 EHI982972 ERE982972 FBA982972 FKW982972 FUS982972 GEO982972 GOK982972 GYG982972 HIC982972 HRY982972 IBU982972 ILQ982972 IVM982972 JFI982972 JPE982972 JZA982972 KIW982972 KSS982972 LCO982972 LMK982972 LWG982972 MGC982972 MPY982972 MZU982972 NJQ982972 NTM982972 ODI982972 ONE982972 OXA982972 PGW982972 PQS982972 QAO982972 QKK982972 QUG982972 REC982972 RNY982972 RXU982972 SHQ982972 SRM982972 TBI982972 TLE982972 TVA982972 UEW982972 UOS982972 UYO982972 VIK982972 VSG982972 WCC982972 WLY982972 WVU982972 AH65478:AH65481 JQ65478:JQ65481 TM65478:TM65481 ADI65478:ADI65481 ANE65478:ANE65481 AXA65478:AXA65481 BGW65478:BGW65481 BQS65478:BQS65481 CAO65478:CAO65481 CKK65478:CKK65481 CUG65478:CUG65481 DEC65478:DEC65481 DNY65478:DNY65481 DXU65478:DXU65481 EHQ65478:EHQ65481 ERM65478:ERM65481 FBI65478:FBI65481 FLE65478:FLE65481 FVA65478:FVA65481 GEW65478:GEW65481 GOS65478:GOS65481 GYO65478:GYO65481 HIK65478:HIK65481 HSG65478:HSG65481 ICC65478:ICC65481 ILY65478:ILY65481 IVU65478:IVU65481 JFQ65478:JFQ65481 JPM65478:JPM65481 JZI65478:JZI65481 KJE65478:KJE65481 KTA65478:KTA65481 LCW65478:LCW65481 LMS65478:LMS65481 LWO65478:LWO65481 MGK65478:MGK65481 MQG65478:MQG65481 NAC65478:NAC65481 NJY65478:NJY65481 NTU65478:NTU65481 ODQ65478:ODQ65481 ONM65478:ONM65481 OXI65478:OXI65481 PHE65478:PHE65481 PRA65478:PRA65481 QAW65478:QAW65481 QKS65478:QKS65481 QUO65478:QUO65481 REK65478:REK65481 ROG65478:ROG65481 RYC65478:RYC65481 SHY65478:SHY65481 SRU65478:SRU65481 TBQ65478:TBQ65481 TLM65478:TLM65481 TVI65478:TVI65481 UFE65478:UFE65481 UPA65478:UPA65481 UYW65478:UYW65481 VIS65478:VIS65481 VSO65478:VSO65481 WCK65478:WCK65481 WMG65478:WMG65481 WWC65478:WWC65481 AH131014:AH131017 JQ131014:JQ131017 TM131014:TM131017 ADI131014:ADI131017 ANE131014:ANE131017 AXA131014:AXA131017 BGW131014:BGW131017 BQS131014:BQS131017 CAO131014:CAO131017 CKK131014:CKK131017 CUG131014:CUG131017 DEC131014:DEC131017 DNY131014:DNY131017 DXU131014:DXU131017 EHQ131014:EHQ131017 ERM131014:ERM131017 FBI131014:FBI131017 FLE131014:FLE131017 FVA131014:FVA131017 GEW131014:GEW131017 GOS131014:GOS131017 GYO131014:GYO131017 HIK131014:HIK131017 HSG131014:HSG131017 ICC131014:ICC131017 ILY131014:ILY131017 IVU131014:IVU131017 JFQ131014:JFQ131017 JPM131014:JPM131017 JZI131014:JZI131017 KJE131014:KJE131017 KTA131014:KTA131017 LCW131014:LCW131017 LMS131014:LMS131017 LWO131014:LWO131017 MGK131014:MGK131017 MQG131014:MQG131017 NAC131014:NAC131017 NJY131014:NJY131017 NTU131014:NTU131017 ODQ131014:ODQ131017 ONM131014:ONM131017 OXI131014:OXI131017 PHE131014:PHE131017 PRA131014:PRA131017 QAW131014:QAW131017 QKS131014:QKS131017 QUO131014:QUO131017 REK131014:REK131017 ROG131014:ROG131017 RYC131014:RYC131017 SHY131014:SHY131017 SRU131014:SRU131017 TBQ131014:TBQ131017 TLM131014:TLM131017 TVI131014:TVI131017 UFE131014:UFE131017 UPA131014:UPA131017 UYW131014:UYW131017 VIS131014:VIS131017 VSO131014:VSO131017 WCK131014:WCK131017 WMG131014:WMG131017 WWC131014:WWC131017 AH196550:AH196553 JQ196550:JQ196553 TM196550:TM196553 ADI196550:ADI196553 ANE196550:ANE196553 AXA196550:AXA196553 BGW196550:BGW196553 BQS196550:BQS196553 CAO196550:CAO196553 CKK196550:CKK196553 CUG196550:CUG196553 DEC196550:DEC196553 DNY196550:DNY196553 DXU196550:DXU196553 EHQ196550:EHQ196553 ERM196550:ERM196553 FBI196550:FBI196553 FLE196550:FLE196553 FVA196550:FVA196553 GEW196550:GEW196553 GOS196550:GOS196553 GYO196550:GYO196553 HIK196550:HIK196553 HSG196550:HSG196553 ICC196550:ICC196553 ILY196550:ILY196553 IVU196550:IVU196553 JFQ196550:JFQ196553 JPM196550:JPM196553 JZI196550:JZI196553 KJE196550:KJE196553 KTA196550:KTA196553 LCW196550:LCW196553 LMS196550:LMS196553 LWO196550:LWO196553 MGK196550:MGK196553 MQG196550:MQG196553 NAC196550:NAC196553 NJY196550:NJY196553 NTU196550:NTU196553 ODQ196550:ODQ196553 ONM196550:ONM196553 OXI196550:OXI196553 PHE196550:PHE196553 PRA196550:PRA196553 QAW196550:QAW196553 QKS196550:QKS196553 QUO196550:QUO196553 REK196550:REK196553 ROG196550:ROG196553 RYC196550:RYC196553 SHY196550:SHY196553 SRU196550:SRU196553 TBQ196550:TBQ196553 TLM196550:TLM196553 TVI196550:TVI196553 UFE196550:UFE196553 UPA196550:UPA196553 UYW196550:UYW196553 VIS196550:VIS196553 VSO196550:VSO196553 WCK196550:WCK196553 WMG196550:WMG196553 WWC196550:WWC196553 AH262086:AH262089 JQ262086:JQ262089 TM262086:TM262089 ADI262086:ADI262089 ANE262086:ANE262089 AXA262086:AXA262089 BGW262086:BGW262089 BQS262086:BQS262089 CAO262086:CAO262089 CKK262086:CKK262089 CUG262086:CUG262089 DEC262086:DEC262089 DNY262086:DNY262089 DXU262086:DXU262089 EHQ262086:EHQ262089 ERM262086:ERM262089 FBI262086:FBI262089 FLE262086:FLE262089 FVA262086:FVA262089 GEW262086:GEW262089 GOS262086:GOS262089 GYO262086:GYO262089 HIK262086:HIK262089 HSG262086:HSG262089 ICC262086:ICC262089 ILY262086:ILY262089 IVU262086:IVU262089 JFQ262086:JFQ262089 JPM262086:JPM262089 JZI262086:JZI262089 KJE262086:KJE262089 KTA262086:KTA262089 LCW262086:LCW262089 LMS262086:LMS262089 LWO262086:LWO262089 MGK262086:MGK262089 MQG262086:MQG262089 NAC262086:NAC262089 NJY262086:NJY262089 NTU262086:NTU262089 ODQ262086:ODQ262089 ONM262086:ONM262089 OXI262086:OXI262089 PHE262086:PHE262089 PRA262086:PRA262089 QAW262086:QAW262089 QKS262086:QKS262089 QUO262086:QUO262089 REK262086:REK262089 ROG262086:ROG262089 RYC262086:RYC262089 SHY262086:SHY262089 SRU262086:SRU262089 TBQ262086:TBQ262089 TLM262086:TLM262089 TVI262086:TVI262089 UFE262086:UFE262089 UPA262086:UPA262089 UYW262086:UYW262089 VIS262086:VIS262089 VSO262086:VSO262089 WCK262086:WCK262089 WMG262086:WMG262089 WWC262086:WWC262089 AH327622:AH327625 JQ327622:JQ327625 TM327622:TM327625 ADI327622:ADI327625 ANE327622:ANE327625 AXA327622:AXA327625 BGW327622:BGW327625 BQS327622:BQS327625 CAO327622:CAO327625 CKK327622:CKK327625 CUG327622:CUG327625 DEC327622:DEC327625 DNY327622:DNY327625 DXU327622:DXU327625 EHQ327622:EHQ327625 ERM327622:ERM327625 FBI327622:FBI327625 FLE327622:FLE327625 FVA327622:FVA327625 GEW327622:GEW327625 GOS327622:GOS327625 GYO327622:GYO327625 HIK327622:HIK327625 HSG327622:HSG327625 ICC327622:ICC327625 ILY327622:ILY327625 IVU327622:IVU327625 JFQ327622:JFQ327625 JPM327622:JPM327625 JZI327622:JZI327625 KJE327622:KJE327625 KTA327622:KTA327625 LCW327622:LCW327625 LMS327622:LMS327625 LWO327622:LWO327625 MGK327622:MGK327625 MQG327622:MQG327625 NAC327622:NAC327625 NJY327622:NJY327625 NTU327622:NTU327625 ODQ327622:ODQ327625 ONM327622:ONM327625 OXI327622:OXI327625 PHE327622:PHE327625 PRA327622:PRA327625 QAW327622:QAW327625 QKS327622:QKS327625 QUO327622:QUO327625 REK327622:REK327625 ROG327622:ROG327625 RYC327622:RYC327625 SHY327622:SHY327625 SRU327622:SRU327625 TBQ327622:TBQ327625 TLM327622:TLM327625 TVI327622:TVI327625 UFE327622:UFE327625 UPA327622:UPA327625 UYW327622:UYW327625 VIS327622:VIS327625 VSO327622:VSO327625 WCK327622:WCK327625 WMG327622:WMG327625 WWC327622:WWC327625 AH393158:AH393161 JQ393158:JQ393161 TM393158:TM393161 ADI393158:ADI393161 ANE393158:ANE393161 AXA393158:AXA393161 BGW393158:BGW393161 BQS393158:BQS393161 CAO393158:CAO393161 CKK393158:CKK393161 CUG393158:CUG393161 DEC393158:DEC393161 DNY393158:DNY393161 DXU393158:DXU393161 EHQ393158:EHQ393161 ERM393158:ERM393161 FBI393158:FBI393161 FLE393158:FLE393161 FVA393158:FVA393161 GEW393158:GEW393161 GOS393158:GOS393161 GYO393158:GYO393161 HIK393158:HIK393161 HSG393158:HSG393161 ICC393158:ICC393161 ILY393158:ILY393161 IVU393158:IVU393161 JFQ393158:JFQ393161 JPM393158:JPM393161 JZI393158:JZI393161 KJE393158:KJE393161 KTA393158:KTA393161 LCW393158:LCW393161 LMS393158:LMS393161 LWO393158:LWO393161 MGK393158:MGK393161 MQG393158:MQG393161 NAC393158:NAC393161 NJY393158:NJY393161 NTU393158:NTU393161 ODQ393158:ODQ393161 ONM393158:ONM393161 OXI393158:OXI393161 PHE393158:PHE393161 PRA393158:PRA393161 QAW393158:QAW393161 QKS393158:QKS393161 QUO393158:QUO393161 REK393158:REK393161 ROG393158:ROG393161 RYC393158:RYC393161 SHY393158:SHY393161 SRU393158:SRU393161 TBQ393158:TBQ393161 TLM393158:TLM393161 TVI393158:TVI393161 UFE393158:UFE393161 UPA393158:UPA393161 UYW393158:UYW393161 VIS393158:VIS393161 VSO393158:VSO393161 WCK393158:WCK393161 WMG393158:WMG393161 WWC393158:WWC393161 AH458694:AH458697 JQ458694:JQ458697 TM458694:TM458697 ADI458694:ADI458697 ANE458694:ANE458697 AXA458694:AXA458697 BGW458694:BGW458697 BQS458694:BQS458697 CAO458694:CAO458697 CKK458694:CKK458697 CUG458694:CUG458697 DEC458694:DEC458697 DNY458694:DNY458697 DXU458694:DXU458697 EHQ458694:EHQ458697 ERM458694:ERM458697 FBI458694:FBI458697 FLE458694:FLE458697 FVA458694:FVA458697 GEW458694:GEW458697 GOS458694:GOS458697 GYO458694:GYO458697 HIK458694:HIK458697 HSG458694:HSG458697 ICC458694:ICC458697 ILY458694:ILY458697 IVU458694:IVU458697 JFQ458694:JFQ458697 JPM458694:JPM458697 JZI458694:JZI458697 KJE458694:KJE458697 KTA458694:KTA458697 LCW458694:LCW458697 LMS458694:LMS458697 LWO458694:LWO458697 MGK458694:MGK458697 MQG458694:MQG458697 NAC458694:NAC458697 NJY458694:NJY458697 NTU458694:NTU458697 ODQ458694:ODQ458697 ONM458694:ONM458697 OXI458694:OXI458697 PHE458694:PHE458697 PRA458694:PRA458697 QAW458694:QAW458697 QKS458694:QKS458697 QUO458694:QUO458697 REK458694:REK458697 ROG458694:ROG458697 RYC458694:RYC458697 SHY458694:SHY458697 SRU458694:SRU458697 TBQ458694:TBQ458697 TLM458694:TLM458697 TVI458694:TVI458697 UFE458694:UFE458697 UPA458694:UPA458697 UYW458694:UYW458697 VIS458694:VIS458697 VSO458694:VSO458697 WCK458694:WCK458697 WMG458694:WMG458697 WWC458694:WWC458697 AH524230:AH524233 JQ524230:JQ524233 TM524230:TM524233 ADI524230:ADI524233 ANE524230:ANE524233 AXA524230:AXA524233 BGW524230:BGW524233 BQS524230:BQS524233 CAO524230:CAO524233 CKK524230:CKK524233 CUG524230:CUG524233 DEC524230:DEC524233 DNY524230:DNY524233 DXU524230:DXU524233 EHQ524230:EHQ524233 ERM524230:ERM524233 FBI524230:FBI524233 FLE524230:FLE524233 FVA524230:FVA524233 GEW524230:GEW524233 GOS524230:GOS524233 GYO524230:GYO524233 HIK524230:HIK524233 HSG524230:HSG524233 ICC524230:ICC524233 ILY524230:ILY524233 IVU524230:IVU524233 JFQ524230:JFQ524233 JPM524230:JPM524233 JZI524230:JZI524233 KJE524230:KJE524233 KTA524230:KTA524233 LCW524230:LCW524233 LMS524230:LMS524233 LWO524230:LWO524233 MGK524230:MGK524233 MQG524230:MQG524233 NAC524230:NAC524233 NJY524230:NJY524233 NTU524230:NTU524233 ODQ524230:ODQ524233 ONM524230:ONM524233 OXI524230:OXI524233 PHE524230:PHE524233 PRA524230:PRA524233 QAW524230:QAW524233 QKS524230:QKS524233 QUO524230:QUO524233 REK524230:REK524233 ROG524230:ROG524233 RYC524230:RYC524233 SHY524230:SHY524233 SRU524230:SRU524233 TBQ524230:TBQ524233 TLM524230:TLM524233 TVI524230:TVI524233 UFE524230:UFE524233 UPA524230:UPA524233 UYW524230:UYW524233 VIS524230:VIS524233 VSO524230:VSO524233 WCK524230:WCK524233 WMG524230:WMG524233 WWC524230:WWC524233 AH589766:AH589769 JQ589766:JQ589769 TM589766:TM589769 ADI589766:ADI589769 ANE589766:ANE589769 AXA589766:AXA589769 BGW589766:BGW589769 BQS589766:BQS589769 CAO589766:CAO589769 CKK589766:CKK589769 CUG589766:CUG589769 DEC589766:DEC589769 DNY589766:DNY589769 DXU589766:DXU589769 EHQ589766:EHQ589769 ERM589766:ERM589769 FBI589766:FBI589769 FLE589766:FLE589769 FVA589766:FVA589769 GEW589766:GEW589769 GOS589766:GOS589769 GYO589766:GYO589769 HIK589766:HIK589769 HSG589766:HSG589769 ICC589766:ICC589769 ILY589766:ILY589769 IVU589766:IVU589769 JFQ589766:JFQ589769 JPM589766:JPM589769 JZI589766:JZI589769 KJE589766:KJE589769 KTA589766:KTA589769 LCW589766:LCW589769 LMS589766:LMS589769 LWO589766:LWO589769 MGK589766:MGK589769 MQG589766:MQG589769 NAC589766:NAC589769 NJY589766:NJY589769 NTU589766:NTU589769 ODQ589766:ODQ589769 ONM589766:ONM589769 OXI589766:OXI589769 PHE589766:PHE589769 PRA589766:PRA589769 QAW589766:QAW589769 QKS589766:QKS589769 QUO589766:QUO589769 REK589766:REK589769 ROG589766:ROG589769 RYC589766:RYC589769 SHY589766:SHY589769 SRU589766:SRU589769 TBQ589766:TBQ589769 TLM589766:TLM589769 TVI589766:TVI589769 UFE589766:UFE589769 UPA589766:UPA589769 UYW589766:UYW589769 VIS589766:VIS589769 VSO589766:VSO589769 WCK589766:WCK589769 WMG589766:WMG589769 WWC589766:WWC589769 AH655302:AH655305 JQ655302:JQ655305 TM655302:TM655305 ADI655302:ADI655305 ANE655302:ANE655305 AXA655302:AXA655305 BGW655302:BGW655305 BQS655302:BQS655305 CAO655302:CAO655305 CKK655302:CKK655305 CUG655302:CUG655305 DEC655302:DEC655305 DNY655302:DNY655305 DXU655302:DXU655305 EHQ655302:EHQ655305 ERM655302:ERM655305 FBI655302:FBI655305 FLE655302:FLE655305 FVA655302:FVA655305 GEW655302:GEW655305 GOS655302:GOS655305 GYO655302:GYO655305 HIK655302:HIK655305 HSG655302:HSG655305 ICC655302:ICC655305 ILY655302:ILY655305 IVU655302:IVU655305 JFQ655302:JFQ655305 JPM655302:JPM655305 JZI655302:JZI655305 KJE655302:KJE655305 KTA655302:KTA655305 LCW655302:LCW655305 LMS655302:LMS655305 LWO655302:LWO655305 MGK655302:MGK655305 MQG655302:MQG655305 NAC655302:NAC655305 NJY655302:NJY655305 NTU655302:NTU655305 ODQ655302:ODQ655305 ONM655302:ONM655305 OXI655302:OXI655305 PHE655302:PHE655305 PRA655302:PRA655305 QAW655302:QAW655305 QKS655302:QKS655305 QUO655302:QUO655305 REK655302:REK655305 ROG655302:ROG655305 RYC655302:RYC655305 SHY655302:SHY655305 SRU655302:SRU655305 TBQ655302:TBQ655305 TLM655302:TLM655305 TVI655302:TVI655305 UFE655302:UFE655305 UPA655302:UPA655305 UYW655302:UYW655305 VIS655302:VIS655305 VSO655302:VSO655305 WCK655302:WCK655305 WMG655302:WMG655305 WWC655302:WWC655305 AH720838:AH720841 JQ720838:JQ720841 TM720838:TM720841 ADI720838:ADI720841 ANE720838:ANE720841 AXA720838:AXA720841 BGW720838:BGW720841 BQS720838:BQS720841 CAO720838:CAO720841 CKK720838:CKK720841 CUG720838:CUG720841 DEC720838:DEC720841 DNY720838:DNY720841 DXU720838:DXU720841 EHQ720838:EHQ720841 ERM720838:ERM720841 FBI720838:FBI720841 FLE720838:FLE720841 FVA720838:FVA720841 GEW720838:GEW720841 GOS720838:GOS720841 GYO720838:GYO720841 HIK720838:HIK720841 HSG720838:HSG720841 ICC720838:ICC720841 ILY720838:ILY720841 IVU720838:IVU720841 JFQ720838:JFQ720841 JPM720838:JPM720841 JZI720838:JZI720841 KJE720838:KJE720841 KTA720838:KTA720841 LCW720838:LCW720841 LMS720838:LMS720841 LWO720838:LWO720841 MGK720838:MGK720841 MQG720838:MQG720841 NAC720838:NAC720841 NJY720838:NJY720841 NTU720838:NTU720841 ODQ720838:ODQ720841 ONM720838:ONM720841 OXI720838:OXI720841 PHE720838:PHE720841 PRA720838:PRA720841 QAW720838:QAW720841 QKS720838:QKS720841 QUO720838:QUO720841 REK720838:REK720841 ROG720838:ROG720841 RYC720838:RYC720841 SHY720838:SHY720841 SRU720838:SRU720841 TBQ720838:TBQ720841 TLM720838:TLM720841 TVI720838:TVI720841 UFE720838:UFE720841 UPA720838:UPA720841 UYW720838:UYW720841 VIS720838:VIS720841 VSO720838:VSO720841 WCK720838:WCK720841 WMG720838:WMG720841 WWC720838:WWC720841 AH786374:AH786377 JQ786374:JQ786377 TM786374:TM786377 ADI786374:ADI786377 ANE786374:ANE786377 AXA786374:AXA786377 BGW786374:BGW786377 BQS786374:BQS786377 CAO786374:CAO786377 CKK786374:CKK786377 CUG786374:CUG786377 DEC786374:DEC786377 DNY786374:DNY786377 DXU786374:DXU786377 EHQ786374:EHQ786377 ERM786374:ERM786377 FBI786374:FBI786377 FLE786374:FLE786377 FVA786374:FVA786377 GEW786374:GEW786377 GOS786374:GOS786377 GYO786374:GYO786377 HIK786374:HIK786377 HSG786374:HSG786377 ICC786374:ICC786377 ILY786374:ILY786377 IVU786374:IVU786377 JFQ786374:JFQ786377 JPM786374:JPM786377 JZI786374:JZI786377 KJE786374:KJE786377 KTA786374:KTA786377 LCW786374:LCW786377 LMS786374:LMS786377 LWO786374:LWO786377 MGK786374:MGK786377 MQG786374:MQG786377 NAC786374:NAC786377 NJY786374:NJY786377 NTU786374:NTU786377 ODQ786374:ODQ786377 ONM786374:ONM786377 OXI786374:OXI786377 PHE786374:PHE786377 PRA786374:PRA786377 QAW786374:QAW786377 QKS786374:QKS786377 QUO786374:QUO786377 REK786374:REK786377 ROG786374:ROG786377 RYC786374:RYC786377 SHY786374:SHY786377 SRU786374:SRU786377 TBQ786374:TBQ786377 TLM786374:TLM786377 TVI786374:TVI786377 UFE786374:UFE786377 UPA786374:UPA786377 UYW786374:UYW786377 VIS786374:VIS786377 VSO786374:VSO786377 WCK786374:WCK786377 WMG786374:WMG786377 WWC786374:WWC786377 AH851910:AH851913 JQ851910:JQ851913 TM851910:TM851913 ADI851910:ADI851913 ANE851910:ANE851913 AXA851910:AXA851913 BGW851910:BGW851913 BQS851910:BQS851913 CAO851910:CAO851913 CKK851910:CKK851913 CUG851910:CUG851913 DEC851910:DEC851913 DNY851910:DNY851913 DXU851910:DXU851913 EHQ851910:EHQ851913 ERM851910:ERM851913 FBI851910:FBI851913 FLE851910:FLE851913 FVA851910:FVA851913 GEW851910:GEW851913 GOS851910:GOS851913 GYO851910:GYO851913 HIK851910:HIK851913 HSG851910:HSG851913 ICC851910:ICC851913 ILY851910:ILY851913 IVU851910:IVU851913 JFQ851910:JFQ851913 JPM851910:JPM851913 JZI851910:JZI851913 KJE851910:KJE851913 KTA851910:KTA851913 LCW851910:LCW851913 LMS851910:LMS851913 LWO851910:LWO851913 MGK851910:MGK851913 MQG851910:MQG851913 NAC851910:NAC851913 NJY851910:NJY851913 NTU851910:NTU851913 ODQ851910:ODQ851913 ONM851910:ONM851913 OXI851910:OXI851913 PHE851910:PHE851913 PRA851910:PRA851913 QAW851910:QAW851913 QKS851910:QKS851913 QUO851910:QUO851913 REK851910:REK851913 ROG851910:ROG851913 RYC851910:RYC851913 SHY851910:SHY851913 SRU851910:SRU851913 TBQ851910:TBQ851913 TLM851910:TLM851913 TVI851910:TVI851913 UFE851910:UFE851913 UPA851910:UPA851913 UYW851910:UYW851913 VIS851910:VIS851913 VSO851910:VSO851913 WCK851910:WCK851913 WMG851910:WMG851913 WWC851910:WWC851913 AH917446:AH917449 JQ917446:JQ917449 TM917446:TM917449 ADI917446:ADI917449 ANE917446:ANE917449 AXA917446:AXA917449 BGW917446:BGW917449 BQS917446:BQS917449 CAO917446:CAO917449 CKK917446:CKK917449 CUG917446:CUG917449 DEC917446:DEC917449 DNY917446:DNY917449 DXU917446:DXU917449 EHQ917446:EHQ917449 ERM917446:ERM917449 FBI917446:FBI917449 FLE917446:FLE917449 FVA917446:FVA917449 GEW917446:GEW917449 GOS917446:GOS917449 GYO917446:GYO917449 HIK917446:HIK917449 HSG917446:HSG917449 ICC917446:ICC917449 ILY917446:ILY917449 IVU917446:IVU917449 JFQ917446:JFQ917449 JPM917446:JPM917449 JZI917446:JZI917449 KJE917446:KJE917449 KTA917446:KTA917449 LCW917446:LCW917449 LMS917446:LMS917449 LWO917446:LWO917449 MGK917446:MGK917449 MQG917446:MQG917449 NAC917446:NAC917449 NJY917446:NJY917449 NTU917446:NTU917449 ODQ917446:ODQ917449 ONM917446:ONM917449 OXI917446:OXI917449 PHE917446:PHE917449 PRA917446:PRA917449 QAW917446:QAW917449 QKS917446:QKS917449 QUO917446:QUO917449 REK917446:REK917449 ROG917446:ROG917449 RYC917446:RYC917449 SHY917446:SHY917449 SRU917446:SRU917449 TBQ917446:TBQ917449 TLM917446:TLM917449 TVI917446:TVI917449 UFE917446:UFE917449 UPA917446:UPA917449 UYW917446:UYW917449 VIS917446:VIS917449 VSO917446:VSO917449 WCK917446:WCK917449 WMG917446:WMG917449 WWC917446:WWC917449 AH982982:AH982985 JQ982982:JQ982985 TM982982:TM982985 ADI982982:ADI982985 ANE982982:ANE982985 AXA982982:AXA982985 BGW982982:BGW982985 BQS982982:BQS982985 CAO982982:CAO982985 CKK982982:CKK982985 CUG982982:CUG982985 DEC982982:DEC982985 DNY982982:DNY982985 DXU982982:DXU982985 EHQ982982:EHQ982985 ERM982982:ERM982985 FBI982982:FBI982985 FLE982982:FLE982985 FVA982982:FVA982985 GEW982982:GEW982985 GOS982982:GOS982985 GYO982982:GYO982985 HIK982982:HIK982985 HSG982982:HSG982985 ICC982982:ICC982985 ILY982982:ILY982985 IVU982982:IVU982985 JFQ982982:JFQ982985 JPM982982:JPM982985 JZI982982:JZI982985 KJE982982:KJE982985 KTA982982:KTA982985 LCW982982:LCW982985 LMS982982:LMS982985 LWO982982:LWO982985 MGK982982:MGK982985 MQG982982:MQG982985 NAC982982:NAC982985 NJY982982:NJY982985 NTU982982:NTU982985 ODQ982982:ODQ982985 ONM982982:ONM982985 OXI982982:OXI982985 PHE982982:PHE982985 PRA982982:PRA982985 QAW982982:QAW982985 QKS982982:QKS982985 QUO982982:QUO982985 REK982982:REK982985 ROG982982:ROG982985 RYC982982:RYC982985 SHY982982:SHY982985 SRU982982:SRU982985 TBQ982982:TBQ982985 TLM982982:TLM982985 TVI982982:TVI982985 UFE982982:UFE982985 UPA982982:UPA982985 UYW982982:UYW982985 VIS982982:VIS982985 VSO982982:VSO982985 WCK982982:WCK982985 WMG982982:WMG982985 WWC982982:WWC982985 AH65465:AH65474 JQ65465:JQ65474 TM65465:TM65474 ADI65465:ADI65474 ANE65465:ANE65474 AXA65465:AXA65474 BGW65465:BGW65474 BQS65465:BQS65474 CAO65465:CAO65474 CKK65465:CKK65474 CUG65465:CUG65474 DEC65465:DEC65474 DNY65465:DNY65474 DXU65465:DXU65474 EHQ65465:EHQ65474 ERM65465:ERM65474 FBI65465:FBI65474 FLE65465:FLE65474 FVA65465:FVA65474 GEW65465:GEW65474 GOS65465:GOS65474 GYO65465:GYO65474 HIK65465:HIK65474 HSG65465:HSG65474 ICC65465:ICC65474 ILY65465:ILY65474 IVU65465:IVU65474 JFQ65465:JFQ65474 JPM65465:JPM65474 JZI65465:JZI65474 KJE65465:KJE65474 KTA65465:KTA65474 LCW65465:LCW65474 LMS65465:LMS65474 LWO65465:LWO65474 MGK65465:MGK65474 MQG65465:MQG65474 NAC65465:NAC65474 NJY65465:NJY65474 NTU65465:NTU65474 ODQ65465:ODQ65474 ONM65465:ONM65474 OXI65465:OXI65474 PHE65465:PHE65474 PRA65465:PRA65474 QAW65465:QAW65474 QKS65465:QKS65474 QUO65465:QUO65474 REK65465:REK65474 ROG65465:ROG65474 RYC65465:RYC65474 SHY65465:SHY65474 SRU65465:SRU65474 TBQ65465:TBQ65474 TLM65465:TLM65474 TVI65465:TVI65474 UFE65465:UFE65474 UPA65465:UPA65474 UYW65465:UYW65474 VIS65465:VIS65474 VSO65465:VSO65474 WCK65465:WCK65474 WMG65465:WMG65474 WWC65465:WWC65474 AH131001:AH131010 JQ131001:JQ131010 TM131001:TM131010 ADI131001:ADI131010 ANE131001:ANE131010 AXA131001:AXA131010 BGW131001:BGW131010 BQS131001:BQS131010 CAO131001:CAO131010 CKK131001:CKK131010 CUG131001:CUG131010 DEC131001:DEC131010 DNY131001:DNY131010 DXU131001:DXU131010 EHQ131001:EHQ131010 ERM131001:ERM131010 FBI131001:FBI131010 FLE131001:FLE131010 FVA131001:FVA131010 GEW131001:GEW131010 GOS131001:GOS131010 GYO131001:GYO131010 HIK131001:HIK131010 HSG131001:HSG131010 ICC131001:ICC131010 ILY131001:ILY131010 IVU131001:IVU131010 JFQ131001:JFQ131010 JPM131001:JPM131010 JZI131001:JZI131010 KJE131001:KJE131010 KTA131001:KTA131010 LCW131001:LCW131010 LMS131001:LMS131010 LWO131001:LWO131010 MGK131001:MGK131010 MQG131001:MQG131010 NAC131001:NAC131010 NJY131001:NJY131010 NTU131001:NTU131010 ODQ131001:ODQ131010 ONM131001:ONM131010 OXI131001:OXI131010 PHE131001:PHE131010 PRA131001:PRA131010 QAW131001:QAW131010 QKS131001:QKS131010 QUO131001:QUO131010 REK131001:REK131010 ROG131001:ROG131010 RYC131001:RYC131010 SHY131001:SHY131010 SRU131001:SRU131010 TBQ131001:TBQ131010 TLM131001:TLM131010 TVI131001:TVI131010 UFE131001:UFE131010 UPA131001:UPA131010 UYW131001:UYW131010 VIS131001:VIS131010 VSO131001:VSO131010 WCK131001:WCK131010 WMG131001:WMG131010 WWC131001:WWC131010 AH196537:AH196546 JQ196537:JQ196546 TM196537:TM196546 ADI196537:ADI196546 ANE196537:ANE196546 AXA196537:AXA196546 BGW196537:BGW196546 BQS196537:BQS196546 CAO196537:CAO196546 CKK196537:CKK196546 CUG196537:CUG196546 DEC196537:DEC196546 DNY196537:DNY196546 DXU196537:DXU196546 EHQ196537:EHQ196546 ERM196537:ERM196546 FBI196537:FBI196546 FLE196537:FLE196546 FVA196537:FVA196546 GEW196537:GEW196546 GOS196537:GOS196546 GYO196537:GYO196546 HIK196537:HIK196546 HSG196537:HSG196546 ICC196537:ICC196546 ILY196537:ILY196546 IVU196537:IVU196546 JFQ196537:JFQ196546 JPM196537:JPM196546 JZI196537:JZI196546 KJE196537:KJE196546 KTA196537:KTA196546 LCW196537:LCW196546 LMS196537:LMS196546 LWO196537:LWO196546 MGK196537:MGK196546 MQG196537:MQG196546 NAC196537:NAC196546 NJY196537:NJY196546 NTU196537:NTU196546 ODQ196537:ODQ196546 ONM196537:ONM196546 OXI196537:OXI196546 PHE196537:PHE196546 PRA196537:PRA196546 QAW196537:QAW196546 QKS196537:QKS196546 QUO196537:QUO196546 REK196537:REK196546 ROG196537:ROG196546 RYC196537:RYC196546 SHY196537:SHY196546 SRU196537:SRU196546 TBQ196537:TBQ196546 TLM196537:TLM196546 TVI196537:TVI196546 UFE196537:UFE196546 UPA196537:UPA196546 UYW196537:UYW196546 VIS196537:VIS196546 VSO196537:VSO196546 WCK196537:WCK196546 WMG196537:WMG196546 WWC196537:WWC196546 AH262073:AH262082 JQ262073:JQ262082 TM262073:TM262082 ADI262073:ADI262082 ANE262073:ANE262082 AXA262073:AXA262082 BGW262073:BGW262082 BQS262073:BQS262082 CAO262073:CAO262082 CKK262073:CKK262082 CUG262073:CUG262082 DEC262073:DEC262082 DNY262073:DNY262082 DXU262073:DXU262082 EHQ262073:EHQ262082 ERM262073:ERM262082 FBI262073:FBI262082 FLE262073:FLE262082 FVA262073:FVA262082 GEW262073:GEW262082 GOS262073:GOS262082 GYO262073:GYO262082 HIK262073:HIK262082 HSG262073:HSG262082 ICC262073:ICC262082 ILY262073:ILY262082 IVU262073:IVU262082 JFQ262073:JFQ262082 JPM262073:JPM262082 JZI262073:JZI262082 KJE262073:KJE262082 KTA262073:KTA262082 LCW262073:LCW262082 LMS262073:LMS262082 LWO262073:LWO262082 MGK262073:MGK262082 MQG262073:MQG262082 NAC262073:NAC262082 NJY262073:NJY262082 NTU262073:NTU262082 ODQ262073:ODQ262082 ONM262073:ONM262082 OXI262073:OXI262082 PHE262073:PHE262082 PRA262073:PRA262082 QAW262073:QAW262082 QKS262073:QKS262082 QUO262073:QUO262082 REK262073:REK262082 ROG262073:ROG262082 RYC262073:RYC262082 SHY262073:SHY262082 SRU262073:SRU262082 TBQ262073:TBQ262082 TLM262073:TLM262082 TVI262073:TVI262082 UFE262073:UFE262082 UPA262073:UPA262082 UYW262073:UYW262082 VIS262073:VIS262082 VSO262073:VSO262082 WCK262073:WCK262082 WMG262073:WMG262082 WWC262073:WWC262082 AH327609:AH327618 JQ327609:JQ327618 TM327609:TM327618 ADI327609:ADI327618 ANE327609:ANE327618 AXA327609:AXA327618 BGW327609:BGW327618 BQS327609:BQS327618 CAO327609:CAO327618 CKK327609:CKK327618 CUG327609:CUG327618 DEC327609:DEC327618 DNY327609:DNY327618 DXU327609:DXU327618 EHQ327609:EHQ327618 ERM327609:ERM327618 FBI327609:FBI327618 FLE327609:FLE327618 FVA327609:FVA327618 GEW327609:GEW327618 GOS327609:GOS327618 GYO327609:GYO327618 HIK327609:HIK327618 HSG327609:HSG327618 ICC327609:ICC327618 ILY327609:ILY327618 IVU327609:IVU327618 JFQ327609:JFQ327618 JPM327609:JPM327618 JZI327609:JZI327618 KJE327609:KJE327618 KTA327609:KTA327618 LCW327609:LCW327618 LMS327609:LMS327618 LWO327609:LWO327618 MGK327609:MGK327618 MQG327609:MQG327618 NAC327609:NAC327618 NJY327609:NJY327618 NTU327609:NTU327618 ODQ327609:ODQ327618 ONM327609:ONM327618 OXI327609:OXI327618 PHE327609:PHE327618 PRA327609:PRA327618 QAW327609:QAW327618 QKS327609:QKS327618 QUO327609:QUO327618 REK327609:REK327618 ROG327609:ROG327618 RYC327609:RYC327618 SHY327609:SHY327618 SRU327609:SRU327618 TBQ327609:TBQ327618 TLM327609:TLM327618 TVI327609:TVI327618 UFE327609:UFE327618 UPA327609:UPA327618 UYW327609:UYW327618 VIS327609:VIS327618 VSO327609:VSO327618 WCK327609:WCK327618 WMG327609:WMG327618 WWC327609:WWC327618 AH393145:AH393154 JQ393145:JQ393154 TM393145:TM393154 ADI393145:ADI393154 ANE393145:ANE393154 AXA393145:AXA393154 BGW393145:BGW393154 BQS393145:BQS393154 CAO393145:CAO393154 CKK393145:CKK393154 CUG393145:CUG393154 DEC393145:DEC393154 DNY393145:DNY393154 DXU393145:DXU393154 EHQ393145:EHQ393154 ERM393145:ERM393154 FBI393145:FBI393154 FLE393145:FLE393154 FVA393145:FVA393154 GEW393145:GEW393154 GOS393145:GOS393154 GYO393145:GYO393154 HIK393145:HIK393154 HSG393145:HSG393154 ICC393145:ICC393154 ILY393145:ILY393154 IVU393145:IVU393154 JFQ393145:JFQ393154 JPM393145:JPM393154 JZI393145:JZI393154 KJE393145:KJE393154 KTA393145:KTA393154 LCW393145:LCW393154 LMS393145:LMS393154 LWO393145:LWO393154 MGK393145:MGK393154 MQG393145:MQG393154 NAC393145:NAC393154 NJY393145:NJY393154 NTU393145:NTU393154 ODQ393145:ODQ393154 ONM393145:ONM393154 OXI393145:OXI393154 PHE393145:PHE393154 PRA393145:PRA393154 QAW393145:QAW393154 QKS393145:QKS393154 QUO393145:QUO393154 REK393145:REK393154 ROG393145:ROG393154 RYC393145:RYC393154 SHY393145:SHY393154 SRU393145:SRU393154 TBQ393145:TBQ393154 TLM393145:TLM393154 TVI393145:TVI393154 UFE393145:UFE393154 UPA393145:UPA393154 UYW393145:UYW393154 VIS393145:VIS393154 VSO393145:VSO393154 WCK393145:WCK393154 WMG393145:WMG393154 WWC393145:WWC393154 AH458681:AH458690 JQ458681:JQ458690 TM458681:TM458690 ADI458681:ADI458690 ANE458681:ANE458690 AXA458681:AXA458690 BGW458681:BGW458690 BQS458681:BQS458690 CAO458681:CAO458690 CKK458681:CKK458690 CUG458681:CUG458690 DEC458681:DEC458690 DNY458681:DNY458690 DXU458681:DXU458690 EHQ458681:EHQ458690 ERM458681:ERM458690 FBI458681:FBI458690 FLE458681:FLE458690 FVA458681:FVA458690 GEW458681:GEW458690 GOS458681:GOS458690 GYO458681:GYO458690 HIK458681:HIK458690 HSG458681:HSG458690 ICC458681:ICC458690 ILY458681:ILY458690 IVU458681:IVU458690 JFQ458681:JFQ458690 JPM458681:JPM458690 JZI458681:JZI458690 KJE458681:KJE458690 KTA458681:KTA458690 LCW458681:LCW458690 LMS458681:LMS458690 LWO458681:LWO458690 MGK458681:MGK458690 MQG458681:MQG458690 NAC458681:NAC458690 NJY458681:NJY458690 NTU458681:NTU458690 ODQ458681:ODQ458690 ONM458681:ONM458690 OXI458681:OXI458690 PHE458681:PHE458690 PRA458681:PRA458690 QAW458681:QAW458690 QKS458681:QKS458690 QUO458681:QUO458690 REK458681:REK458690 ROG458681:ROG458690 RYC458681:RYC458690 SHY458681:SHY458690 SRU458681:SRU458690 TBQ458681:TBQ458690 TLM458681:TLM458690 TVI458681:TVI458690 UFE458681:UFE458690 UPA458681:UPA458690 UYW458681:UYW458690 VIS458681:VIS458690 VSO458681:VSO458690 WCK458681:WCK458690 WMG458681:WMG458690 WWC458681:WWC458690 AH524217:AH524226 JQ524217:JQ524226 TM524217:TM524226 ADI524217:ADI524226 ANE524217:ANE524226 AXA524217:AXA524226 BGW524217:BGW524226 BQS524217:BQS524226 CAO524217:CAO524226 CKK524217:CKK524226 CUG524217:CUG524226 DEC524217:DEC524226 DNY524217:DNY524226 DXU524217:DXU524226 EHQ524217:EHQ524226 ERM524217:ERM524226 FBI524217:FBI524226 FLE524217:FLE524226 FVA524217:FVA524226 GEW524217:GEW524226 GOS524217:GOS524226 GYO524217:GYO524226 HIK524217:HIK524226 HSG524217:HSG524226 ICC524217:ICC524226 ILY524217:ILY524226 IVU524217:IVU524226 JFQ524217:JFQ524226 JPM524217:JPM524226 JZI524217:JZI524226 KJE524217:KJE524226 KTA524217:KTA524226 LCW524217:LCW524226 LMS524217:LMS524226 LWO524217:LWO524226 MGK524217:MGK524226 MQG524217:MQG524226 NAC524217:NAC524226 NJY524217:NJY524226 NTU524217:NTU524226 ODQ524217:ODQ524226 ONM524217:ONM524226 OXI524217:OXI524226 PHE524217:PHE524226 PRA524217:PRA524226 QAW524217:QAW524226 QKS524217:QKS524226 QUO524217:QUO524226 REK524217:REK524226 ROG524217:ROG524226 RYC524217:RYC524226 SHY524217:SHY524226 SRU524217:SRU524226 TBQ524217:TBQ524226 TLM524217:TLM524226 TVI524217:TVI524226 UFE524217:UFE524226 UPA524217:UPA524226 UYW524217:UYW524226 VIS524217:VIS524226 VSO524217:VSO524226 WCK524217:WCK524226 WMG524217:WMG524226 WWC524217:WWC524226 AH589753:AH589762 JQ589753:JQ589762 TM589753:TM589762 ADI589753:ADI589762 ANE589753:ANE589762 AXA589753:AXA589762 BGW589753:BGW589762 BQS589753:BQS589762 CAO589753:CAO589762 CKK589753:CKK589762 CUG589753:CUG589762 DEC589753:DEC589762 DNY589753:DNY589762 DXU589753:DXU589762 EHQ589753:EHQ589762 ERM589753:ERM589762 FBI589753:FBI589762 FLE589753:FLE589762 FVA589753:FVA589762 GEW589753:GEW589762 GOS589753:GOS589762 GYO589753:GYO589762 HIK589753:HIK589762 HSG589753:HSG589762 ICC589753:ICC589762 ILY589753:ILY589762 IVU589753:IVU589762 JFQ589753:JFQ589762 JPM589753:JPM589762 JZI589753:JZI589762 KJE589753:KJE589762 KTA589753:KTA589762 LCW589753:LCW589762 LMS589753:LMS589762 LWO589753:LWO589762 MGK589753:MGK589762 MQG589753:MQG589762 NAC589753:NAC589762 NJY589753:NJY589762 NTU589753:NTU589762 ODQ589753:ODQ589762 ONM589753:ONM589762 OXI589753:OXI589762 PHE589753:PHE589762 PRA589753:PRA589762 QAW589753:QAW589762 QKS589753:QKS589762 QUO589753:QUO589762 REK589753:REK589762 ROG589753:ROG589762 RYC589753:RYC589762 SHY589753:SHY589762 SRU589753:SRU589762 TBQ589753:TBQ589762 TLM589753:TLM589762 TVI589753:TVI589762 UFE589753:UFE589762 UPA589753:UPA589762 UYW589753:UYW589762 VIS589753:VIS589762 VSO589753:VSO589762 WCK589753:WCK589762 WMG589753:WMG589762 WWC589753:WWC589762 AH655289:AH655298 JQ655289:JQ655298 TM655289:TM655298 ADI655289:ADI655298 ANE655289:ANE655298 AXA655289:AXA655298 BGW655289:BGW655298 BQS655289:BQS655298 CAO655289:CAO655298 CKK655289:CKK655298 CUG655289:CUG655298 DEC655289:DEC655298 DNY655289:DNY655298 DXU655289:DXU655298 EHQ655289:EHQ655298 ERM655289:ERM655298 FBI655289:FBI655298 FLE655289:FLE655298 FVA655289:FVA655298 GEW655289:GEW655298 GOS655289:GOS655298 GYO655289:GYO655298 HIK655289:HIK655298 HSG655289:HSG655298 ICC655289:ICC655298 ILY655289:ILY655298 IVU655289:IVU655298 JFQ655289:JFQ655298 JPM655289:JPM655298 JZI655289:JZI655298 KJE655289:KJE655298 KTA655289:KTA655298 LCW655289:LCW655298 LMS655289:LMS655298 LWO655289:LWO655298 MGK655289:MGK655298 MQG655289:MQG655298 NAC655289:NAC655298 NJY655289:NJY655298 NTU655289:NTU655298 ODQ655289:ODQ655298 ONM655289:ONM655298 OXI655289:OXI655298 PHE655289:PHE655298 PRA655289:PRA655298 QAW655289:QAW655298 QKS655289:QKS655298 QUO655289:QUO655298 REK655289:REK655298 ROG655289:ROG655298 RYC655289:RYC655298 SHY655289:SHY655298 SRU655289:SRU655298 TBQ655289:TBQ655298 TLM655289:TLM655298 TVI655289:TVI655298 UFE655289:UFE655298 UPA655289:UPA655298 UYW655289:UYW655298 VIS655289:VIS655298 VSO655289:VSO655298 WCK655289:WCK655298 WMG655289:WMG655298 WWC655289:WWC655298 AH720825:AH720834 JQ720825:JQ720834 TM720825:TM720834 ADI720825:ADI720834 ANE720825:ANE720834 AXA720825:AXA720834 BGW720825:BGW720834 BQS720825:BQS720834 CAO720825:CAO720834 CKK720825:CKK720834 CUG720825:CUG720834 DEC720825:DEC720834 DNY720825:DNY720834 DXU720825:DXU720834 EHQ720825:EHQ720834 ERM720825:ERM720834 FBI720825:FBI720834 FLE720825:FLE720834 FVA720825:FVA720834 GEW720825:GEW720834 GOS720825:GOS720834 GYO720825:GYO720834 HIK720825:HIK720834 HSG720825:HSG720834 ICC720825:ICC720834 ILY720825:ILY720834 IVU720825:IVU720834 JFQ720825:JFQ720834 JPM720825:JPM720834 JZI720825:JZI720834 KJE720825:KJE720834 KTA720825:KTA720834 LCW720825:LCW720834 LMS720825:LMS720834 LWO720825:LWO720834 MGK720825:MGK720834 MQG720825:MQG720834 NAC720825:NAC720834 NJY720825:NJY720834 NTU720825:NTU720834 ODQ720825:ODQ720834 ONM720825:ONM720834 OXI720825:OXI720834 PHE720825:PHE720834 PRA720825:PRA720834 QAW720825:QAW720834 QKS720825:QKS720834 QUO720825:QUO720834 REK720825:REK720834 ROG720825:ROG720834 RYC720825:RYC720834 SHY720825:SHY720834 SRU720825:SRU720834 TBQ720825:TBQ720834 TLM720825:TLM720834 TVI720825:TVI720834 UFE720825:UFE720834 UPA720825:UPA720834 UYW720825:UYW720834 VIS720825:VIS720834 VSO720825:VSO720834 WCK720825:WCK720834 WMG720825:WMG720834 WWC720825:WWC720834 AH786361:AH786370 JQ786361:JQ786370 TM786361:TM786370 ADI786361:ADI786370 ANE786361:ANE786370 AXA786361:AXA786370 BGW786361:BGW786370 BQS786361:BQS786370 CAO786361:CAO786370 CKK786361:CKK786370 CUG786361:CUG786370 DEC786361:DEC786370 DNY786361:DNY786370 DXU786361:DXU786370 EHQ786361:EHQ786370 ERM786361:ERM786370 FBI786361:FBI786370 FLE786361:FLE786370 FVA786361:FVA786370 GEW786361:GEW786370 GOS786361:GOS786370 GYO786361:GYO786370 HIK786361:HIK786370 HSG786361:HSG786370 ICC786361:ICC786370 ILY786361:ILY786370 IVU786361:IVU786370 JFQ786361:JFQ786370 JPM786361:JPM786370 JZI786361:JZI786370 KJE786361:KJE786370 KTA786361:KTA786370 LCW786361:LCW786370 LMS786361:LMS786370 LWO786361:LWO786370 MGK786361:MGK786370 MQG786361:MQG786370 NAC786361:NAC786370 NJY786361:NJY786370 NTU786361:NTU786370 ODQ786361:ODQ786370 ONM786361:ONM786370 OXI786361:OXI786370 PHE786361:PHE786370 PRA786361:PRA786370 QAW786361:QAW786370 QKS786361:QKS786370 QUO786361:QUO786370 REK786361:REK786370 ROG786361:ROG786370 RYC786361:RYC786370 SHY786361:SHY786370 SRU786361:SRU786370 TBQ786361:TBQ786370 TLM786361:TLM786370 TVI786361:TVI786370 UFE786361:UFE786370 UPA786361:UPA786370 UYW786361:UYW786370 VIS786361:VIS786370 VSO786361:VSO786370 WCK786361:WCK786370 WMG786361:WMG786370 WWC786361:WWC786370 AH851897:AH851906 JQ851897:JQ851906 TM851897:TM851906 ADI851897:ADI851906 ANE851897:ANE851906 AXA851897:AXA851906 BGW851897:BGW851906 BQS851897:BQS851906 CAO851897:CAO851906 CKK851897:CKK851906 CUG851897:CUG851906 DEC851897:DEC851906 DNY851897:DNY851906 DXU851897:DXU851906 EHQ851897:EHQ851906 ERM851897:ERM851906 FBI851897:FBI851906 FLE851897:FLE851906 FVA851897:FVA851906 GEW851897:GEW851906 GOS851897:GOS851906 GYO851897:GYO851906 HIK851897:HIK851906 HSG851897:HSG851906 ICC851897:ICC851906 ILY851897:ILY851906 IVU851897:IVU851906 JFQ851897:JFQ851906 JPM851897:JPM851906 JZI851897:JZI851906 KJE851897:KJE851906 KTA851897:KTA851906 LCW851897:LCW851906 LMS851897:LMS851906 LWO851897:LWO851906 MGK851897:MGK851906 MQG851897:MQG851906 NAC851897:NAC851906 NJY851897:NJY851906 NTU851897:NTU851906 ODQ851897:ODQ851906 ONM851897:ONM851906 OXI851897:OXI851906 PHE851897:PHE851906 PRA851897:PRA851906 QAW851897:QAW851906 QKS851897:QKS851906 QUO851897:QUO851906 REK851897:REK851906 ROG851897:ROG851906 RYC851897:RYC851906 SHY851897:SHY851906 SRU851897:SRU851906 TBQ851897:TBQ851906 TLM851897:TLM851906 TVI851897:TVI851906 UFE851897:UFE851906 UPA851897:UPA851906 UYW851897:UYW851906 VIS851897:VIS851906 VSO851897:VSO851906 WCK851897:WCK851906 WMG851897:WMG851906 WWC851897:WWC851906 AH917433:AH917442 JQ917433:JQ917442 TM917433:TM917442 ADI917433:ADI917442 ANE917433:ANE917442 AXA917433:AXA917442 BGW917433:BGW917442 BQS917433:BQS917442 CAO917433:CAO917442 CKK917433:CKK917442 CUG917433:CUG917442 DEC917433:DEC917442 DNY917433:DNY917442 DXU917433:DXU917442 EHQ917433:EHQ917442 ERM917433:ERM917442 FBI917433:FBI917442 FLE917433:FLE917442 FVA917433:FVA917442 GEW917433:GEW917442 GOS917433:GOS917442 GYO917433:GYO917442 HIK917433:HIK917442 HSG917433:HSG917442 ICC917433:ICC917442 ILY917433:ILY917442 IVU917433:IVU917442 JFQ917433:JFQ917442 JPM917433:JPM917442 JZI917433:JZI917442 KJE917433:KJE917442 KTA917433:KTA917442 LCW917433:LCW917442 LMS917433:LMS917442 LWO917433:LWO917442 MGK917433:MGK917442 MQG917433:MQG917442 NAC917433:NAC917442 NJY917433:NJY917442 NTU917433:NTU917442 ODQ917433:ODQ917442 ONM917433:ONM917442 OXI917433:OXI917442 PHE917433:PHE917442 PRA917433:PRA917442 QAW917433:QAW917442 QKS917433:QKS917442 QUO917433:QUO917442 REK917433:REK917442 ROG917433:ROG917442 RYC917433:RYC917442 SHY917433:SHY917442 SRU917433:SRU917442 TBQ917433:TBQ917442 TLM917433:TLM917442 TVI917433:TVI917442 UFE917433:UFE917442 UPA917433:UPA917442 UYW917433:UYW917442 VIS917433:VIS917442 VSO917433:VSO917442 WCK917433:WCK917442 WMG917433:WMG917442 WWC917433:WWC917442 AH982969:AH982978 JQ982969:JQ982978 TM982969:TM982978 ADI982969:ADI982978 ANE982969:ANE982978 AXA982969:AXA982978 BGW982969:BGW982978 BQS982969:BQS982978 CAO982969:CAO982978 CKK982969:CKK982978 CUG982969:CUG982978 DEC982969:DEC982978 DNY982969:DNY982978 DXU982969:DXU982978 EHQ982969:EHQ982978 ERM982969:ERM982978 FBI982969:FBI982978 FLE982969:FLE982978 FVA982969:FVA982978 GEW982969:GEW982978 GOS982969:GOS982978 GYO982969:GYO982978 HIK982969:HIK982978 HSG982969:HSG982978 ICC982969:ICC982978 ILY982969:ILY982978 IVU982969:IVU982978 JFQ982969:JFQ982978 JPM982969:JPM982978 JZI982969:JZI982978 KJE982969:KJE982978 KTA982969:KTA982978 LCW982969:LCW982978 LMS982969:LMS982978 LWO982969:LWO982978 MGK982969:MGK982978 MQG982969:MQG982978 NAC982969:NAC982978 NJY982969:NJY982978 NTU982969:NTU982978 ODQ982969:ODQ982978 ONM982969:ONM982978 OXI982969:OXI982978 PHE982969:PHE982978 PRA982969:PRA982978 QAW982969:QAW982978 QKS982969:QKS982978 QUO982969:QUO982978 REK982969:REK982978 ROG982969:ROG982978 RYC982969:RYC982978 SHY982969:SHY982978 SRU982969:SRU982978 TBQ982969:TBQ982978 TLM982969:TLM982978 TVI982969:TVI982978 UFE982969:UFE982978 UPA982969:UPA982978 UYW982969:UYW982978 VIS982969:VIS982978 VSO982969:VSO982978 WCK982969:WCK982978 WMG982969:WMG982978 WWC982969:WWC982978 WVU982897 E65379 JB65379 SX65379 ACT65379 AMP65379 AWL65379 BGH65379 BQD65379 BZZ65379 CJV65379 CTR65379 DDN65379 DNJ65379 DXF65379 EHB65379 EQX65379 FAT65379 FKP65379 FUL65379 GEH65379 GOD65379 GXZ65379 HHV65379 HRR65379 IBN65379 ILJ65379 IVF65379 JFB65379 JOX65379 JYT65379 KIP65379 KSL65379 LCH65379 LMD65379 LVZ65379 MFV65379 MPR65379 MZN65379 NJJ65379 NTF65379 ODB65379 OMX65379 OWT65379 PGP65379 PQL65379 QAH65379 QKD65379 QTZ65379 RDV65379 RNR65379 RXN65379 SHJ65379 SRF65379 TBB65379 TKX65379 TUT65379 UEP65379 UOL65379 UYH65379 VID65379 VRZ65379 WBV65379 WLR65379 WVN65379 E130915 JB130915 SX130915 ACT130915 AMP130915 AWL130915 BGH130915 BQD130915 BZZ130915 CJV130915 CTR130915 DDN130915 DNJ130915 DXF130915 EHB130915 EQX130915 FAT130915 FKP130915 FUL130915 GEH130915 GOD130915 GXZ130915 HHV130915 HRR130915 IBN130915 ILJ130915 IVF130915 JFB130915 JOX130915 JYT130915 KIP130915 KSL130915 LCH130915 LMD130915 LVZ130915 MFV130915 MPR130915 MZN130915 NJJ130915 NTF130915 ODB130915 OMX130915 OWT130915 PGP130915 PQL130915 QAH130915 QKD130915 QTZ130915 RDV130915 RNR130915 RXN130915 SHJ130915 SRF130915 TBB130915 TKX130915 TUT130915 UEP130915 UOL130915 UYH130915 VID130915 VRZ130915 WBV130915 WLR130915 WVN130915 E196451 JB196451 SX196451 ACT196451 AMP196451 AWL196451 BGH196451 BQD196451 BZZ196451 CJV196451 CTR196451 DDN196451 DNJ196451 DXF196451 EHB196451 EQX196451 FAT196451 FKP196451 FUL196451 GEH196451 GOD196451 GXZ196451 HHV196451 HRR196451 IBN196451 ILJ196451 IVF196451 JFB196451 JOX196451 JYT196451 KIP196451 KSL196451 LCH196451 LMD196451 LVZ196451 MFV196451 MPR196451 MZN196451 NJJ196451 NTF196451 ODB196451 OMX196451 OWT196451 PGP196451 PQL196451 QAH196451 QKD196451 QTZ196451 RDV196451 RNR196451 RXN196451 SHJ196451 SRF196451 TBB196451 TKX196451 TUT196451 UEP196451 UOL196451 UYH196451 VID196451 VRZ196451 WBV196451 WLR196451 WVN196451 E261987 JB261987 SX261987 ACT261987 AMP261987 AWL261987 BGH261987 BQD261987 BZZ261987 CJV261987 CTR261987 DDN261987 DNJ261987 DXF261987 EHB261987 EQX261987 FAT261987 FKP261987 FUL261987 GEH261987 GOD261987 GXZ261987 HHV261987 HRR261987 IBN261987 ILJ261987 IVF261987 JFB261987 JOX261987 JYT261987 KIP261987 KSL261987 LCH261987 LMD261987 LVZ261987 MFV261987 MPR261987 MZN261987 NJJ261987 NTF261987 ODB261987 OMX261987 OWT261987 PGP261987 PQL261987 QAH261987 QKD261987 QTZ261987 RDV261987 RNR261987 RXN261987 SHJ261987 SRF261987 TBB261987 TKX261987 TUT261987 UEP261987 UOL261987 UYH261987 VID261987 VRZ261987 WBV261987 WLR261987 WVN261987 E327523 JB327523 SX327523 ACT327523 AMP327523 AWL327523 BGH327523 BQD327523 BZZ327523 CJV327523 CTR327523 DDN327523 DNJ327523 DXF327523 EHB327523 EQX327523 FAT327523 FKP327523 FUL327523 GEH327523 GOD327523 GXZ327523 HHV327523 HRR327523 IBN327523 ILJ327523 IVF327523 JFB327523 JOX327523 JYT327523 KIP327523 KSL327523 LCH327523 LMD327523 LVZ327523 MFV327523 MPR327523 MZN327523 NJJ327523 NTF327523 ODB327523 OMX327523 OWT327523 PGP327523 PQL327523 QAH327523 QKD327523 QTZ327523 RDV327523 RNR327523 RXN327523 SHJ327523 SRF327523 TBB327523 TKX327523 TUT327523 UEP327523 UOL327523 UYH327523 VID327523 VRZ327523 WBV327523 WLR327523 WVN327523 E393059 JB393059 SX393059 ACT393059 AMP393059 AWL393059 BGH393059 BQD393059 BZZ393059 CJV393059 CTR393059 DDN393059 DNJ393059 DXF393059 EHB393059 EQX393059 FAT393059 FKP393059 FUL393059 GEH393059 GOD393059 GXZ393059 HHV393059 HRR393059 IBN393059 ILJ393059 IVF393059 JFB393059 JOX393059 JYT393059 KIP393059 KSL393059 LCH393059 LMD393059 LVZ393059 MFV393059 MPR393059 MZN393059 NJJ393059 NTF393059 ODB393059 OMX393059 OWT393059 PGP393059 PQL393059 QAH393059 QKD393059 QTZ393059 RDV393059 RNR393059 RXN393059 SHJ393059 SRF393059 TBB393059 TKX393059 TUT393059 UEP393059 UOL393059 UYH393059 VID393059 VRZ393059 WBV393059 WLR393059 WVN393059 E458595 JB458595 SX458595 ACT458595 AMP458595 AWL458595 BGH458595 BQD458595 BZZ458595 CJV458595 CTR458595 DDN458595 DNJ458595 DXF458595 EHB458595 EQX458595 FAT458595 FKP458595 FUL458595 GEH458595 GOD458595 GXZ458595 HHV458595 HRR458595 IBN458595 ILJ458595 IVF458595 JFB458595 JOX458595 JYT458595 KIP458595 KSL458595 LCH458595 LMD458595 LVZ458595 MFV458595 MPR458595 MZN458595 NJJ458595 NTF458595 ODB458595 OMX458595 OWT458595 PGP458595 PQL458595 QAH458595 QKD458595 QTZ458595 RDV458595 RNR458595 RXN458595 SHJ458595 SRF458595 TBB458595 TKX458595 TUT458595 UEP458595 UOL458595 UYH458595 VID458595 VRZ458595 WBV458595 WLR458595 WVN458595 E524131 JB524131 SX524131 ACT524131 AMP524131 AWL524131 BGH524131 BQD524131 BZZ524131 CJV524131 CTR524131 DDN524131 DNJ524131 DXF524131 EHB524131 EQX524131 FAT524131 FKP524131 FUL524131 GEH524131 GOD524131 GXZ524131 HHV524131 HRR524131 IBN524131 ILJ524131 IVF524131 JFB524131 JOX524131 JYT524131 KIP524131 KSL524131 LCH524131 LMD524131 LVZ524131 MFV524131 MPR524131 MZN524131 NJJ524131 NTF524131 ODB524131 OMX524131 OWT524131 PGP524131 PQL524131 QAH524131 QKD524131 QTZ524131 RDV524131 RNR524131 RXN524131 SHJ524131 SRF524131 TBB524131 TKX524131 TUT524131 UEP524131 UOL524131 UYH524131 VID524131 VRZ524131 WBV524131 WLR524131 WVN524131 E589667 JB589667 SX589667 ACT589667 AMP589667 AWL589667 BGH589667 BQD589667 BZZ589667 CJV589667 CTR589667 DDN589667 DNJ589667 DXF589667 EHB589667 EQX589667 FAT589667 FKP589667 FUL589667 GEH589667 GOD589667 GXZ589667 HHV589667 HRR589667 IBN589667 ILJ589667 IVF589667 JFB589667 JOX589667 JYT589667 KIP589667 KSL589667 LCH589667 LMD589667 LVZ589667 MFV589667 MPR589667 MZN589667 NJJ589667 NTF589667 ODB589667 OMX589667 OWT589667 PGP589667 PQL589667 QAH589667 QKD589667 QTZ589667 RDV589667 RNR589667 RXN589667 SHJ589667 SRF589667 TBB589667 TKX589667 TUT589667 UEP589667 UOL589667 UYH589667 VID589667 VRZ589667 WBV589667 WLR589667 WVN589667 E655203 JB655203 SX655203 ACT655203 AMP655203 AWL655203 BGH655203 BQD655203 BZZ655203 CJV655203 CTR655203 DDN655203 DNJ655203 DXF655203 EHB655203 EQX655203 FAT655203 FKP655203 FUL655203 GEH655203 GOD655203 GXZ655203 HHV655203 HRR655203 IBN655203 ILJ655203 IVF655203 JFB655203 JOX655203 JYT655203 KIP655203 KSL655203 LCH655203 LMD655203 LVZ655203 MFV655203 MPR655203 MZN655203 NJJ655203 NTF655203 ODB655203 OMX655203 OWT655203 PGP655203 PQL655203 QAH655203 QKD655203 QTZ655203 RDV655203 RNR655203 RXN655203 SHJ655203 SRF655203 TBB655203 TKX655203 TUT655203 UEP655203 UOL655203 UYH655203 VID655203 VRZ655203 WBV655203 WLR655203 WVN655203 E720739 JB720739 SX720739 ACT720739 AMP720739 AWL720739 BGH720739 BQD720739 BZZ720739 CJV720739 CTR720739 DDN720739 DNJ720739 DXF720739 EHB720739 EQX720739 FAT720739 FKP720739 FUL720739 GEH720739 GOD720739 GXZ720739 HHV720739 HRR720739 IBN720739 ILJ720739 IVF720739 JFB720739 JOX720739 JYT720739 KIP720739 KSL720739 LCH720739 LMD720739 LVZ720739 MFV720739 MPR720739 MZN720739 NJJ720739 NTF720739 ODB720739 OMX720739 OWT720739 PGP720739 PQL720739 QAH720739 QKD720739 QTZ720739 RDV720739 RNR720739 RXN720739 SHJ720739 SRF720739 TBB720739 TKX720739 TUT720739 UEP720739 UOL720739 UYH720739 VID720739 VRZ720739 WBV720739 WLR720739 WVN720739 E786275 JB786275 SX786275 ACT786275 AMP786275 AWL786275 BGH786275 BQD786275 BZZ786275 CJV786275 CTR786275 DDN786275 DNJ786275 DXF786275 EHB786275 EQX786275 FAT786275 FKP786275 FUL786275 GEH786275 GOD786275 GXZ786275 HHV786275 HRR786275 IBN786275 ILJ786275 IVF786275 JFB786275 JOX786275 JYT786275 KIP786275 KSL786275 LCH786275 LMD786275 LVZ786275 MFV786275 MPR786275 MZN786275 NJJ786275 NTF786275 ODB786275 OMX786275 OWT786275 PGP786275 PQL786275 QAH786275 QKD786275 QTZ786275 RDV786275 RNR786275 RXN786275 SHJ786275 SRF786275 TBB786275 TKX786275 TUT786275 UEP786275 UOL786275 UYH786275 VID786275 VRZ786275 WBV786275 WLR786275 WVN786275 E851811 JB851811 SX851811 ACT851811 AMP851811 AWL851811 BGH851811 BQD851811 BZZ851811 CJV851811 CTR851811 DDN851811 DNJ851811 DXF851811 EHB851811 EQX851811 FAT851811 FKP851811 FUL851811 GEH851811 GOD851811 GXZ851811 HHV851811 HRR851811 IBN851811 ILJ851811 IVF851811 JFB851811 JOX851811 JYT851811 KIP851811 KSL851811 LCH851811 LMD851811 LVZ851811 MFV851811 MPR851811 MZN851811 NJJ851811 NTF851811 ODB851811 OMX851811 OWT851811 PGP851811 PQL851811 QAH851811 QKD851811 QTZ851811 RDV851811 RNR851811 RXN851811 SHJ851811 SRF851811 TBB851811 TKX851811 TUT851811 UEP851811 UOL851811 UYH851811 VID851811 VRZ851811 WBV851811 WLR851811 WVN851811 E917347 JB917347 SX917347 ACT917347 AMP917347 AWL917347 BGH917347 BQD917347 BZZ917347 CJV917347 CTR917347 DDN917347 DNJ917347 DXF917347 EHB917347 EQX917347 FAT917347 FKP917347 FUL917347 GEH917347 GOD917347 GXZ917347 HHV917347 HRR917347 IBN917347 ILJ917347 IVF917347 JFB917347 JOX917347 JYT917347 KIP917347 KSL917347 LCH917347 LMD917347 LVZ917347 MFV917347 MPR917347 MZN917347 NJJ917347 NTF917347 ODB917347 OMX917347 OWT917347 PGP917347 PQL917347 QAH917347 QKD917347 QTZ917347 RDV917347 RNR917347 RXN917347 SHJ917347 SRF917347 TBB917347 TKX917347 TUT917347 UEP917347 UOL917347 UYH917347 VID917347 VRZ917347 WBV917347 WLR917347 WVN917347 E982883 JB982883 SX982883 ACT982883 AMP982883 AWL982883 BGH982883 BQD982883 BZZ982883 CJV982883 CTR982883 DDN982883 DNJ982883 DXF982883 EHB982883 EQX982883 FAT982883 FKP982883 FUL982883 GEH982883 GOD982883 GXZ982883 HHV982883 HRR982883 IBN982883 ILJ982883 IVF982883 JFB982883 JOX982883 JYT982883 KIP982883 KSL982883 LCH982883 LMD982883 LVZ982883 MFV982883 MPR982883 MZN982883 NJJ982883 NTF982883 ODB982883 OMX982883 OWT982883 PGP982883 PQL982883 QAH982883 QKD982883 QTZ982883 RDV982883 RNR982883 RXN982883 SHJ982883 SRF982883 TBB982883 TKX982883 TUT982883 UEP982883 UOL982883 UYH982883 VID982883 VRZ982883 WBV982883 WLR982883 WVN982883 E65481 JB65481 SX65481 ACT65481 AMP65481 AWL65481 BGH65481 BQD65481 BZZ65481 CJV65481 CTR65481 DDN65481 DNJ65481 DXF65481 EHB65481 EQX65481 FAT65481 FKP65481 FUL65481 GEH65481 GOD65481 GXZ65481 HHV65481 HRR65481 IBN65481 ILJ65481 IVF65481 JFB65481 JOX65481 JYT65481 KIP65481 KSL65481 LCH65481 LMD65481 LVZ65481 MFV65481 MPR65481 MZN65481 NJJ65481 NTF65481 ODB65481 OMX65481 OWT65481 PGP65481 PQL65481 QAH65481 QKD65481 QTZ65481 RDV65481 RNR65481 RXN65481 SHJ65481 SRF65481 TBB65481 TKX65481 TUT65481 UEP65481 UOL65481 UYH65481 VID65481 VRZ65481 WBV65481 WLR65481 WVN65481 E131017 JB131017 SX131017 ACT131017 AMP131017 AWL131017 BGH131017 BQD131017 BZZ131017 CJV131017 CTR131017 DDN131017 DNJ131017 DXF131017 EHB131017 EQX131017 FAT131017 FKP131017 FUL131017 GEH131017 GOD131017 GXZ131017 HHV131017 HRR131017 IBN131017 ILJ131017 IVF131017 JFB131017 JOX131017 JYT131017 KIP131017 KSL131017 LCH131017 LMD131017 LVZ131017 MFV131017 MPR131017 MZN131017 NJJ131017 NTF131017 ODB131017 OMX131017 OWT131017 PGP131017 PQL131017 QAH131017 QKD131017 QTZ131017 RDV131017 RNR131017 RXN131017 SHJ131017 SRF131017 TBB131017 TKX131017 TUT131017 UEP131017 UOL131017 UYH131017 VID131017 VRZ131017 WBV131017 WLR131017 WVN131017 E196553 JB196553 SX196553 ACT196553 AMP196553 AWL196553 BGH196553 BQD196553 BZZ196553 CJV196553 CTR196553 DDN196553 DNJ196553 DXF196553 EHB196553 EQX196553 FAT196553 FKP196553 FUL196553 GEH196553 GOD196553 GXZ196553 HHV196553 HRR196553 IBN196553 ILJ196553 IVF196553 JFB196553 JOX196553 JYT196553 KIP196553 KSL196553 LCH196553 LMD196553 LVZ196553 MFV196553 MPR196553 MZN196553 NJJ196553 NTF196553 ODB196553 OMX196553 OWT196553 PGP196553 PQL196553 QAH196553 QKD196553 QTZ196553 RDV196553 RNR196553 RXN196553 SHJ196553 SRF196553 TBB196553 TKX196553 TUT196553 UEP196553 UOL196553 UYH196553 VID196553 VRZ196553 WBV196553 WLR196553 WVN196553 E262089 JB262089 SX262089 ACT262089 AMP262089 AWL262089 BGH262089 BQD262089 BZZ262089 CJV262089 CTR262089 DDN262089 DNJ262089 DXF262089 EHB262089 EQX262089 FAT262089 FKP262089 FUL262089 GEH262089 GOD262089 GXZ262089 HHV262089 HRR262089 IBN262089 ILJ262089 IVF262089 JFB262089 JOX262089 JYT262089 KIP262089 KSL262089 LCH262089 LMD262089 LVZ262089 MFV262089 MPR262089 MZN262089 NJJ262089 NTF262089 ODB262089 OMX262089 OWT262089 PGP262089 PQL262089 QAH262089 QKD262089 QTZ262089 RDV262089 RNR262089 RXN262089 SHJ262089 SRF262089 TBB262089 TKX262089 TUT262089 UEP262089 UOL262089 UYH262089 VID262089 VRZ262089 WBV262089 WLR262089 WVN262089 E327625 JB327625 SX327625 ACT327625 AMP327625 AWL327625 BGH327625 BQD327625 BZZ327625 CJV327625 CTR327625 DDN327625 DNJ327625 DXF327625 EHB327625 EQX327625 FAT327625 FKP327625 FUL327625 GEH327625 GOD327625 GXZ327625 HHV327625 HRR327625 IBN327625 ILJ327625 IVF327625 JFB327625 JOX327625 JYT327625 KIP327625 KSL327625 LCH327625 LMD327625 LVZ327625 MFV327625 MPR327625 MZN327625 NJJ327625 NTF327625 ODB327625 OMX327625 OWT327625 PGP327625 PQL327625 QAH327625 QKD327625 QTZ327625 RDV327625 RNR327625 RXN327625 SHJ327625 SRF327625 TBB327625 TKX327625 TUT327625 UEP327625 UOL327625 UYH327625 VID327625 VRZ327625 WBV327625 WLR327625 WVN327625 E393161 JB393161 SX393161 ACT393161 AMP393161 AWL393161 BGH393161 BQD393161 BZZ393161 CJV393161 CTR393161 DDN393161 DNJ393161 DXF393161 EHB393161 EQX393161 FAT393161 FKP393161 FUL393161 GEH393161 GOD393161 GXZ393161 HHV393161 HRR393161 IBN393161 ILJ393161 IVF393161 JFB393161 JOX393161 JYT393161 KIP393161 KSL393161 LCH393161 LMD393161 LVZ393161 MFV393161 MPR393161 MZN393161 NJJ393161 NTF393161 ODB393161 OMX393161 OWT393161 PGP393161 PQL393161 QAH393161 QKD393161 QTZ393161 RDV393161 RNR393161 RXN393161 SHJ393161 SRF393161 TBB393161 TKX393161 TUT393161 UEP393161 UOL393161 UYH393161 VID393161 VRZ393161 WBV393161 WLR393161 WVN393161 E458697 JB458697 SX458697 ACT458697 AMP458697 AWL458697 BGH458697 BQD458697 BZZ458697 CJV458697 CTR458697 DDN458697 DNJ458697 DXF458697 EHB458697 EQX458697 FAT458697 FKP458697 FUL458697 GEH458697 GOD458697 GXZ458697 HHV458697 HRR458697 IBN458697 ILJ458697 IVF458697 JFB458697 JOX458697 JYT458697 KIP458697 KSL458697 LCH458697 LMD458697 LVZ458697 MFV458697 MPR458697 MZN458697 NJJ458697 NTF458697 ODB458697 OMX458697 OWT458697 PGP458697 PQL458697 QAH458697 QKD458697 QTZ458697 RDV458697 RNR458697 RXN458697 SHJ458697 SRF458697 TBB458697 TKX458697 TUT458697 UEP458697 UOL458697 UYH458697 VID458697 VRZ458697 WBV458697 WLR458697 WVN458697 E524233 JB524233 SX524233 ACT524233 AMP524233 AWL524233 BGH524233 BQD524233 BZZ524233 CJV524233 CTR524233 DDN524233 DNJ524233 DXF524233 EHB524233 EQX524233 FAT524233 FKP524233 FUL524233 GEH524233 GOD524233 GXZ524233 HHV524233 HRR524233 IBN524233 ILJ524233 IVF524233 JFB524233 JOX524233 JYT524233 KIP524233 KSL524233 LCH524233 LMD524233 LVZ524233 MFV524233 MPR524233 MZN524233 NJJ524233 NTF524233 ODB524233 OMX524233 OWT524233 PGP524233 PQL524233 QAH524233 QKD524233 QTZ524233 RDV524233 RNR524233 RXN524233 SHJ524233 SRF524233 TBB524233 TKX524233 TUT524233 UEP524233 UOL524233 UYH524233 VID524233 VRZ524233 WBV524233 WLR524233 WVN524233 E589769 JB589769 SX589769 ACT589769 AMP589769 AWL589769 BGH589769 BQD589769 BZZ589769 CJV589769 CTR589769 DDN589769 DNJ589769 DXF589769 EHB589769 EQX589769 FAT589769 FKP589769 FUL589769 GEH589769 GOD589769 GXZ589769 HHV589769 HRR589769 IBN589769 ILJ589769 IVF589769 JFB589769 JOX589769 JYT589769 KIP589769 KSL589769 LCH589769 LMD589769 LVZ589769 MFV589769 MPR589769 MZN589769 NJJ589769 NTF589769 ODB589769 OMX589769 OWT589769 PGP589769 PQL589769 QAH589769 QKD589769 QTZ589769 RDV589769 RNR589769 RXN589769 SHJ589769 SRF589769 TBB589769 TKX589769 TUT589769 UEP589769 UOL589769 UYH589769 VID589769 VRZ589769 WBV589769 WLR589769 WVN589769 E655305 JB655305 SX655305 ACT655305 AMP655305 AWL655305 BGH655305 BQD655305 BZZ655305 CJV655305 CTR655305 DDN655305 DNJ655305 DXF655305 EHB655305 EQX655305 FAT655305 FKP655305 FUL655305 GEH655305 GOD655305 GXZ655305 HHV655305 HRR655305 IBN655305 ILJ655305 IVF655305 JFB655305 JOX655305 JYT655305 KIP655305 KSL655305 LCH655305 LMD655305 LVZ655305 MFV655305 MPR655305 MZN655305 NJJ655305 NTF655305 ODB655305 OMX655305 OWT655305 PGP655305 PQL655305 QAH655305 QKD655305 QTZ655305 RDV655305 RNR655305 RXN655305 SHJ655305 SRF655305 TBB655305 TKX655305 TUT655305 UEP655305 UOL655305 UYH655305 VID655305 VRZ655305 WBV655305 WLR655305 WVN655305 E720841 JB720841 SX720841 ACT720841 AMP720841 AWL720841 BGH720841 BQD720841 BZZ720841 CJV720841 CTR720841 DDN720841 DNJ720841 DXF720841 EHB720841 EQX720841 FAT720841 FKP720841 FUL720841 GEH720841 GOD720841 GXZ720841 HHV720841 HRR720841 IBN720841 ILJ720841 IVF720841 JFB720841 JOX720841 JYT720841 KIP720841 KSL720841 LCH720841 LMD720841 LVZ720841 MFV720841 MPR720841 MZN720841 NJJ720841 NTF720841 ODB720841 OMX720841 OWT720841 PGP720841 PQL720841 QAH720841 QKD720841 QTZ720841 RDV720841 RNR720841 RXN720841 SHJ720841 SRF720841 TBB720841 TKX720841 TUT720841 UEP720841 UOL720841 UYH720841 VID720841 VRZ720841 WBV720841 WLR720841 WVN720841 E786377 JB786377 SX786377 ACT786377 AMP786377 AWL786377 BGH786377 BQD786377 BZZ786377 CJV786377 CTR786377 DDN786377 DNJ786377 DXF786377 EHB786377 EQX786377 FAT786377 FKP786377 FUL786377 GEH786377 GOD786377 GXZ786377 HHV786377 HRR786377 IBN786377 ILJ786377 IVF786377 JFB786377 JOX786377 JYT786377 KIP786377 KSL786377 LCH786377 LMD786377 LVZ786377 MFV786377 MPR786377 MZN786377 NJJ786377 NTF786377 ODB786377 OMX786377 OWT786377 PGP786377 PQL786377 QAH786377 QKD786377 QTZ786377 RDV786377 RNR786377 RXN786377 SHJ786377 SRF786377 TBB786377 TKX786377 TUT786377 UEP786377 UOL786377 UYH786377 VID786377 VRZ786377 WBV786377 WLR786377 WVN786377 E851913 JB851913 SX851913 ACT851913 AMP851913 AWL851913 BGH851913 BQD851913 BZZ851913 CJV851913 CTR851913 DDN851913 DNJ851913 DXF851913 EHB851913 EQX851913 FAT851913 FKP851913 FUL851913 GEH851913 GOD851913 GXZ851913 HHV851913 HRR851913 IBN851913 ILJ851913 IVF851913 JFB851913 JOX851913 JYT851913 KIP851913 KSL851913 LCH851913 LMD851913 LVZ851913 MFV851913 MPR851913 MZN851913 NJJ851913 NTF851913 ODB851913 OMX851913 OWT851913 PGP851913 PQL851913 QAH851913 QKD851913 QTZ851913 RDV851913 RNR851913 RXN851913 SHJ851913 SRF851913 TBB851913 TKX851913 TUT851913 UEP851913 UOL851913 UYH851913 VID851913 VRZ851913 WBV851913 WLR851913 WVN851913 E917449 JB917449 SX917449 ACT917449 AMP917449 AWL917449 BGH917449 BQD917449 BZZ917449 CJV917449 CTR917449 DDN917449 DNJ917449 DXF917449 EHB917449 EQX917449 FAT917449 FKP917449 FUL917449 GEH917449 GOD917449 GXZ917449 HHV917449 HRR917449 IBN917449 ILJ917449 IVF917449 JFB917449 JOX917449 JYT917449 KIP917449 KSL917449 LCH917449 LMD917449 LVZ917449 MFV917449 MPR917449 MZN917449 NJJ917449 NTF917449 ODB917449 OMX917449 OWT917449 PGP917449 PQL917449 QAH917449 QKD917449 QTZ917449 RDV917449 RNR917449 RXN917449 SHJ917449 SRF917449 TBB917449 TKX917449 TUT917449 UEP917449 UOL917449 UYH917449 VID917449 VRZ917449 WBV917449 WLR917449 WVN917449 E982985 JB982985 SX982985 ACT982985 AMP982985 AWL982985 BGH982985 BQD982985 BZZ982985 CJV982985 CTR982985 DDN982985 DNJ982985 DXF982985 EHB982985 EQX982985 FAT982985 FKP982985 FUL982985 GEH982985 GOD982985 GXZ982985 HHV982985 HRR982985 IBN982985 ILJ982985 IVF982985 JFB982985 JOX982985 JYT982985 KIP982985 KSL982985 LCH982985 LMD982985 LVZ982985 MFV982985 MPR982985 MZN982985 NJJ982985 NTF982985 ODB982985 OMX982985 OWT982985 PGP982985 PQL982985 QAH982985 QKD982985 QTZ982985 RDV982985 RNR982985 RXN982985 SHJ982985 SRF982985 TBB982985 TKX982985 TUT982985 UEP982985 UOL982985 UYH982985 VID982985 VRZ982985 WBV982985 WLR982985 WVN982985 E65478 JB65478 SX65478 ACT65478 AMP65478 AWL65478 BGH65478 BQD65478 BZZ65478 CJV65478 CTR65478 DDN65478 DNJ65478 DXF65478 EHB65478 EQX65478 FAT65478 FKP65478 FUL65478 GEH65478 GOD65478 GXZ65478 HHV65478 HRR65478 IBN65478 ILJ65478 IVF65478 JFB65478 JOX65478 JYT65478 KIP65478 KSL65478 LCH65478 LMD65478 LVZ65478 MFV65478 MPR65478 MZN65478 NJJ65478 NTF65478 ODB65478 OMX65478 OWT65478 PGP65478 PQL65478 QAH65478 QKD65478 QTZ65478 RDV65478 RNR65478 RXN65478 SHJ65478 SRF65478 TBB65478 TKX65478 TUT65478 UEP65478 UOL65478 UYH65478 VID65478 VRZ65478 WBV65478 WLR65478 WVN65478 E131014 JB131014 SX131014 ACT131014 AMP131014 AWL131014 BGH131014 BQD131014 BZZ131014 CJV131014 CTR131014 DDN131014 DNJ131014 DXF131014 EHB131014 EQX131014 FAT131014 FKP131014 FUL131014 GEH131014 GOD131014 GXZ131014 HHV131014 HRR131014 IBN131014 ILJ131014 IVF131014 JFB131014 JOX131014 JYT131014 KIP131014 KSL131014 LCH131014 LMD131014 LVZ131014 MFV131014 MPR131014 MZN131014 NJJ131014 NTF131014 ODB131014 OMX131014 OWT131014 PGP131014 PQL131014 QAH131014 QKD131014 QTZ131014 RDV131014 RNR131014 RXN131014 SHJ131014 SRF131014 TBB131014 TKX131014 TUT131014 UEP131014 UOL131014 UYH131014 VID131014 VRZ131014 WBV131014 WLR131014 WVN131014 E196550 JB196550 SX196550 ACT196550 AMP196550 AWL196550 BGH196550 BQD196550 BZZ196550 CJV196550 CTR196550 DDN196550 DNJ196550 DXF196550 EHB196550 EQX196550 FAT196550 FKP196550 FUL196550 GEH196550 GOD196550 GXZ196550 HHV196550 HRR196550 IBN196550 ILJ196550 IVF196550 JFB196550 JOX196550 JYT196550 KIP196550 KSL196550 LCH196550 LMD196550 LVZ196550 MFV196550 MPR196550 MZN196550 NJJ196550 NTF196550 ODB196550 OMX196550 OWT196550 PGP196550 PQL196550 QAH196550 QKD196550 QTZ196550 RDV196550 RNR196550 RXN196550 SHJ196550 SRF196550 TBB196550 TKX196550 TUT196550 UEP196550 UOL196550 UYH196550 VID196550 VRZ196550 WBV196550 WLR196550 WVN196550 E262086 JB262086 SX262086 ACT262086 AMP262086 AWL262086 BGH262086 BQD262086 BZZ262086 CJV262086 CTR262086 DDN262086 DNJ262086 DXF262086 EHB262086 EQX262086 FAT262086 FKP262086 FUL262086 GEH262086 GOD262086 GXZ262086 HHV262086 HRR262086 IBN262086 ILJ262086 IVF262086 JFB262086 JOX262086 JYT262086 KIP262086 KSL262086 LCH262086 LMD262086 LVZ262086 MFV262086 MPR262086 MZN262086 NJJ262086 NTF262086 ODB262086 OMX262086 OWT262086 PGP262086 PQL262086 QAH262086 QKD262086 QTZ262086 RDV262086 RNR262086 RXN262086 SHJ262086 SRF262086 TBB262086 TKX262086 TUT262086 UEP262086 UOL262086 UYH262086 VID262086 VRZ262086 WBV262086 WLR262086 WVN262086 E327622 JB327622 SX327622 ACT327622 AMP327622 AWL327622 BGH327622 BQD327622 BZZ327622 CJV327622 CTR327622 DDN327622 DNJ327622 DXF327622 EHB327622 EQX327622 FAT327622 FKP327622 FUL327622 GEH327622 GOD327622 GXZ327622 HHV327622 HRR327622 IBN327622 ILJ327622 IVF327622 JFB327622 JOX327622 JYT327622 KIP327622 KSL327622 LCH327622 LMD327622 LVZ327622 MFV327622 MPR327622 MZN327622 NJJ327622 NTF327622 ODB327622 OMX327622 OWT327622 PGP327622 PQL327622 QAH327622 QKD327622 QTZ327622 RDV327622 RNR327622 RXN327622 SHJ327622 SRF327622 TBB327622 TKX327622 TUT327622 UEP327622 UOL327622 UYH327622 VID327622 VRZ327622 WBV327622 WLR327622 WVN327622 E393158 JB393158 SX393158 ACT393158 AMP393158 AWL393158 BGH393158 BQD393158 BZZ393158 CJV393158 CTR393158 DDN393158 DNJ393158 DXF393158 EHB393158 EQX393158 FAT393158 FKP393158 FUL393158 GEH393158 GOD393158 GXZ393158 HHV393158 HRR393158 IBN393158 ILJ393158 IVF393158 JFB393158 JOX393158 JYT393158 KIP393158 KSL393158 LCH393158 LMD393158 LVZ393158 MFV393158 MPR393158 MZN393158 NJJ393158 NTF393158 ODB393158 OMX393158 OWT393158 PGP393158 PQL393158 QAH393158 QKD393158 QTZ393158 RDV393158 RNR393158 RXN393158 SHJ393158 SRF393158 TBB393158 TKX393158 TUT393158 UEP393158 UOL393158 UYH393158 VID393158 VRZ393158 WBV393158 WLR393158 WVN393158 E458694 JB458694 SX458694 ACT458694 AMP458694 AWL458694 BGH458694 BQD458694 BZZ458694 CJV458694 CTR458694 DDN458694 DNJ458694 DXF458694 EHB458694 EQX458694 FAT458694 FKP458694 FUL458694 GEH458694 GOD458694 GXZ458694 HHV458694 HRR458694 IBN458694 ILJ458694 IVF458694 JFB458694 JOX458694 JYT458694 KIP458694 KSL458694 LCH458694 LMD458694 LVZ458694 MFV458694 MPR458694 MZN458694 NJJ458694 NTF458694 ODB458694 OMX458694 OWT458694 PGP458694 PQL458694 QAH458694 QKD458694 QTZ458694 RDV458694 RNR458694 RXN458694 SHJ458694 SRF458694 TBB458694 TKX458694 TUT458694 UEP458694 UOL458694 UYH458694 VID458694 VRZ458694 WBV458694 WLR458694 WVN458694 E524230 JB524230 SX524230 ACT524230 AMP524230 AWL524230 BGH524230 BQD524230 BZZ524230 CJV524230 CTR524230 DDN524230 DNJ524230 DXF524230 EHB524230 EQX524230 FAT524230 FKP524230 FUL524230 GEH524230 GOD524230 GXZ524230 HHV524230 HRR524230 IBN524230 ILJ524230 IVF524230 JFB524230 JOX524230 JYT524230 KIP524230 KSL524230 LCH524230 LMD524230 LVZ524230 MFV524230 MPR524230 MZN524230 NJJ524230 NTF524230 ODB524230 OMX524230 OWT524230 PGP524230 PQL524230 QAH524230 QKD524230 QTZ524230 RDV524230 RNR524230 RXN524230 SHJ524230 SRF524230 TBB524230 TKX524230 TUT524230 UEP524230 UOL524230 UYH524230 VID524230 VRZ524230 WBV524230 WLR524230 WVN524230 E589766 JB589766 SX589766 ACT589766 AMP589766 AWL589766 BGH589766 BQD589766 BZZ589766 CJV589766 CTR589766 DDN589766 DNJ589766 DXF589766 EHB589766 EQX589766 FAT589766 FKP589766 FUL589766 GEH589766 GOD589766 GXZ589766 HHV589766 HRR589766 IBN589766 ILJ589766 IVF589766 JFB589766 JOX589766 JYT589766 KIP589766 KSL589766 LCH589766 LMD589766 LVZ589766 MFV589766 MPR589766 MZN589766 NJJ589766 NTF589766 ODB589766 OMX589766 OWT589766 PGP589766 PQL589766 QAH589766 QKD589766 QTZ589766 RDV589766 RNR589766 RXN589766 SHJ589766 SRF589766 TBB589766 TKX589766 TUT589766 UEP589766 UOL589766 UYH589766 VID589766 VRZ589766 WBV589766 WLR589766 WVN589766 E655302 JB655302 SX655302 ACT655302 AMP655302 AWL655302 BGH655302 BQD655302 BZZ655302 CJV655302 CTR655302 DDN655302 DNJ655302 DXF655302 EHB655302 EQX655302 FAT655302 FKP655302 FUL655302 GEH655302 GOD655302 GXZ655302 HHV655302 HRR655302 IBN655302 ILJ655302 IVF655302 JFB655302 JOX655302 JYT655302 KIP655302 KSL655302 LCH655302 LMD655302 LVZ655302 MFV655302 MPR655302 MZN655302 NJJ655302 NTF655302 ODB655302 OMX655302 OWT655302 PGP655302 PQL655302 QAH655302 QKD655302 QTZ655302 RDV655302 RNR655302 RXN655302 SHJ655302 SRF655302 TBB655302 TKX655302 TUT655302 UEP655302 UOL655302 UYH655302 VID655302 VRZ655302 WBV655302 WLR655302 WVN655302 E720838 JB720838 SX720838 ACT720838 AMP720838 AWL720838 BGH720838 BQD720838 BZZ720838 CJV720838 CTR720838 DDN720838 DNJ720838 DXF720838 EHB720838 EQX720838 FAT720838 FKP720838 FUL720838 GEH720838 GOD720838 GXZ720838 HHV720838 HRR720838 IBN720838 ILJ720838 IVF720838 JFB720838 JOX720838 JYT720838 KIP720838 KSL720838 LCH720838 LMD720838 LVZ720838 MFV720838 MPR720838 MZN720838 NJJ720838 NTF720838 ODB720838 OMX720838 OWT720838 PGP720838 PQL720838 QAH720838 QKD720838 QTZ720838 RDV720838 RNR720838 RXN720838 SHJ720838 SRF720838 TBB720838 TKX720838 TUT720838 UEP720838 UOL720838 UYH720838 VID720838 VRZ720838 WBV720838 WLR720838 WVN720838 E786374 JB786374 SX786374 ACT786374 AMP786374 AWL786374 BGH786374 BQD786374 BZZ786374 CJV786374 CTR786374 DDN786374 DNJ786374 DXF786374 EHB786374 EQX786374 FAT786374 FKP786374 FUL786374 GEH786374 GOD786374 GXZ786374 HHV786374 HRR786374 IBN786374 ILJ786374 IVF786374 JFB786374 JOX786374 JYT786374 KIP786374 KSL786374 LCH786374 LMD786374 LVZ786374 MFV786374 MPR786374 MZN786374 NJJ786374 NTF786374 ODB786374 OMX786374 OWT786374 PGP786374 PQL786374 QAH786374 QKD786374 QTZ786374 RDV786374 RNR786374 RXN786374 SHJ786374 SRF786374 TBB786374 TKX786374 TUT786374 UEP786374 UOL786374 UYH786374 VID786374 VRZ786374 WBV786374 WLR786374 WVN786374 E851910 JB851910 SX851910 ACT851910 AMP851910 AWL851910 BGH851910 BQD851910 BZZ851910 CJV851910 CTR851910 DDN851910 DNJ851910 DXF851910 EHB851910 EQX851910 FAT851910 FKP851910 FUL851910 GEH851910 GOD851910 GXZ851910 HHV851910 HRR851910 IBN851910 ILJ851910 IVF851910 JFB851910 JOX851910 JYT851910 KIP851910 KSL851910 LCH851910 LMD851910 LVZ851910 MFV851910 MPR851910 MZN851910 NJJ851910 NTF851910 ODB851910 OMX851910 OWT851910 PGP851910 PQL851910 QAH851910 QKD851910 QTZ851910 RDV851910 RNR851910 RXN851910 SHJ851910 SRF851910 TBB851910 TKX851910 TUT851910 UEP851910 UOL851910 UYH851910 VID851910 VRZ851910 WBV851910 WLR851910 WVN851910 E917446 JB917446 SX917446 ACT917446 AMP917446 AWL917446 BGH917446 BQD917446 BZZ917446 CJV917446 CTR917446 DDN917446 DNJ917446 DXF917446 EHB917446 EQX917446 FAT917446 FKP917446 FUL917446 GEH917446 GOD917446 GXZ917446 HHV917446 HRR917446 IBN917446 ILJ917446 IVF917446 JFB917446 JOX917446 JYT917446 KIP917446 KSL917446 LCH917446 LMD917446 LVZ917446 MFV917446 MPR917446 MZN917446 NJJ917446 NTF917446 ODB917446 OMX917446 OWT917446 PGP917446 PQL917446 QAH917446 QKD917446 QTZ917446 RDV917446 RNR917446 RXN917446 SHJ917446 SRF917446 TBB917446 TKX917446 TUT917446 UEP917446 UOL917446 UYH917446 VID917446 VRZ917446 WBV917446 WLR917446 WVN917446 E982982 JB982982 SX982982 ACT982982 AMP982982 AWL982982 BGH982982 BQD982982 BZZ982982 CJV982982 CTR982982 DDN982982 DNJ982982 DXF982982 EHB982982 EQX982982 FAT982982 FKP982982 FUL982982 GEH982982 GOD982982 GXZ982982 HHV982982 HRR982982 IBN982982 ILJ982982 IVF982982 JFB982982 JOX982982 JYT982982 KIP982982 KSL982982 LCH982982 LMD982982 LVZ982982 MFV982982 MPR982982 MZN982982 NJJ982982 NTF982982 ODB982982 OMX982982 OWT982982 PGP982982 PQL982982 QAH982982 QKD982982 QTZ982982 RDV982982 RNR982982 RXN982982 SHJ982982 SRF982982 TBB982982 TKX982982 TUT982982 UEP982982 UOL982982 UYH982982 VID982982 VRZ982982 WBV982982 WLR982982 WVN982982 E65474 JB65474 SX65474 ACT65474 AMP65474 AWL65474 BGH65474 BQD65474 BZZ65474 CJV65474 CTR65474 DDN65474 DNJ65474 DXF65474 EHB65474 EQX65474 FAT65474 FKP65474 FUL65474 GEH65474 GOD65474 GXZ65474 HHV65474 HRR65474 IBN65474 ILJ65474 IVF65474 JFB65474 JOX65474 JYT65474 KIP65474 KSL65474 LCH65474 LMD65474 LVZ65474 MFV65474 MPR65474 MZN65474 NJJ65474 NTF65474 ODB65474 OMX65474 OWT65474 PGP65474 PQL65474 QAH65474 QKD65474 QTZ65474 RDV65474 RNR65474 RXN65474 SHJ65474 SRF65474 TBB65474 TKX65474 TUT65474 UEP65474 UOL65474 UYH65474 VID65474 VRZ65474 WBV65474 WLR65474 WVN65474 E131010 JB131010 SX131010 ACT131010 AMP131010 AWL131010 BGH131010 BQD131010 BZZ131010 CJV131010 CTR131010 DDN131010 DNJ131010 DXF131010 EHB131010 EQX131010 FAT131010 FKP131010 FUL131010 GEH131010 GOD131010 GXZ131010 HHV131010 HRR131010 IBN131010 ILJ131010 IVF131010 JFB131010 JOX131010 JYT131010 KIP131010 KSL131010 LCH131010 LMD131010 LVZ131010 MFV131010 MPR131010 MZN131010 NJJ131010 NTF131010 ODB131010 OMX131010 OWT131010 PGP131010 PQL131010 QAH131010 QKD131010 QTZ131010 RDV131010 RNR131010 RXN131010 SHJ131010 SRF131010 TBB131010 TKX131010 TUT131010 UEP131010 UOL131010 UYH131010 VID131010 VRZ131010 WBV131010 WLR131010 WVN131010 E196546 JB196546 SX196546 ACT196546 AMP196546 AWL196546 BGH196546 BQD196546 BZZ196546 CJV196546 CTR196546 DDN196546 DNJ196546 DXF196546 EHB196546 EQX196546 FAT196546 FKP196546 FUL196546 GEH196546 GOD196546 GXZ196546 HHV196546 HRR196546 IBN196546 ILJ196546 IVF196546 JFB196546 JOX196546 JYT196546 KIP196546 KSL196546 LCH196546 LMD196546 LVZ196546 MFV196546 MPR196546 MZN196546 NJJ196546 NTF196546 ODB196546 OMX196546 OWT196546 PGP196546 PQL196546 QAH196546 QKD196546 QTZ196546 RDV196546 RNR196546 RXN196546 SHJ196546 SRF196546 TBB196546 TKX196546 TUT196546 UEP196546 UOL196546 UYH196546 VID196546 VRZ196546 WBV196546 WLR196546 WVN196546 E262082 JB262082 SX262082 ACT262082 AMP262082 AWL262082 BGH262082 BQD262082 BZZ262082 CJV262082 CTR262082 DDN262082 DNJ262082 DXF262082 EHB262082 EQX262082 FAT262082 FKP262082 FUL262082 GEH262082 GOD262082 GXZ262082 HHV262082 HRR262082 IBN262082 ILJ262082 IVF262082 JFB262082 JOX262082 JYT262082 KIP262082 KSL262082 LCH262082 LMD262082 LVZ262082 MFV262082 MPR262082 MZN262082 NJJ262082 NTF262082 ODB262082 OMX262082 OWT262082 PGP262082 PQL262082 QAH262082 QKD262082 QTZ262082 RDV262082 RNR262082 RXN262082 SHJ262082 SRF262082 TBB262082 TKX262082 TUT262082 UEP262082 UOL262082 UYH262082 VID262082 VRZ262082 WBV262082 WLR262082 WVN262082 E327618 JB327618 SX327618 ACT327618 AMP327618 AWL327618 BGH327618 BQD327618 BZZ327618 CJV327618 CTR327618 DDN327618 DNJ327618 DXF327618 EHB327618 EQX327618 FAT327618 FKP327618 FUL327618 GEH327618 GOD327618 GXZ327618 HHV327618 HRR327618 IBN327618 ILJ327618 IVF327618 JFB327618 JOX327618 JYT327618 KIP327618 KSL327618 LCH327618 LMD327618 LVZ327618 MFV327618 MPR327618 MZN327618 NJJ327618 NTF327618 ODB327618 OMX327618 OWT327618 PGP327618 PQL327618 QAH327618 QKD327618 QTZ327618 RDV327618 RNR327618 RXN327618 SHJ327618 SRF327618 TBB327618 TKX327618 TUT327618 UEP327618 UOL327618 UYH327618 VID327618 VRZ327618 WBV327618 WLR327618 WVN327618 E393154 JB393154 SX393154 ACT393154 AMP393154 AWL393154 BGH393154 BQD393154 BZZ393154 CJV393154 CTR393154 DDN393154 DNJ393154 DXF393154 EHB393154 EQX393154 FAT393154 FKP393154 FUL393154 GEH393154 GOD393154 GXZ393154 HHV393154 HRR393154 IBN393154 ILJ393154 IVF393154 JFB393154 JOX393154 JYT393154 KIP393154 KSL393154 LCH393154 LMD393154 LVZ393154 MFV393154 MPR393154 MZN393154 NJJ393154 NTF393154 ODB393154 OMX393154 OWT393154 PGP393154 PQL393154 QAH393154 QKD393154 QTZ393154 RDV393154 RNR393154 RXN393154 SHJ393154 SRF393154 TBB393154 TKX393154 TUT393154 UEP393154 UOL393154 UYH393154 VID393154 VRZ393154 WBV393154 WLR393154 WVN393154 E458690 JB458690 SX458690 ACT458690 AMP458690 AWL458690 BGH458690 BQD458690 BZZ458690 CJV458690 CTR458690 DDN458690 DNJ458690 DXF458690 EHB458690 EQX458690 FAT458690 FKP458690 FUL458690 GEH458690 GOD458690 GXZ458690 HHV458690 HRR458690 IBN458690 ILJ458690 IVF458690 JFB458690 JOX458690 JYT458690 KIP458690 KSL458690 LCH458690 LMD458690 LVZ458690 MFV458690 MPR458690 MZN458690 NJJ458690 NTF458690 ODB458690 OMX458690 OWT458690 PGP458690 PQL458690 QAH458690 QKD458690 QTZ458690 RDV458690 RNR458690 RXN458690 SHJ458690 SRF458690 TBB458690 TKX458690 TUT458690 UEP458690 UOL458690 UYH458690 VID458690 VRZ458690 WBV458690 WLR458690 WVN458690 E524226 JB524226 SX524226 ACT524226 AMP524226 AWL524226 BGH524226 BQD524226 BZZ524226 CJV524226 CTR524226 DDN524226 DNJ524226 DXF524226 EHB524226 EQX524226 FAT524226 FKP524226 FUL524226 GEH524226 GOD524226 GXZ524226 HHV524226 HRR524226 IBN524226 ILJ524226 IVF524226 JFB524226 JOX524226 JYT524226 KIP524226 KSL524226 LCH524226 LMD524226 LVZ524226 MFV524226 MPR524226 MZN524226 NJJ524226 NTF524226 ODB524226 OMX524226 OWT524226 PGP524226 PQL524226 QAH524226 QKD524226 QTZ524226 RDV524226 RNR524226 RXN524226 SHJ524226 SRF524226 TBB524226 TKX524226 TUT524226 UEP524226 UOL524226 UYH524226 VID524226 VRZ524226 WBV524226 WLR524226 WVN524226 E589762 JB589762 SX589762 ACT589762 AMP589762 AWL589762 BGH589762 BQD589762 BZZ589762 CJV589762 CTR589762 DDN589762 DNJ589762 DXF589762 EHB589762 EQX589762 FAT589762 FKP589762 FUL589762 GEH589762 GOD589762 GXZ589762 HHV589762 HRR589762 IBN589762 ILJ589762 IVF589762 JFB589762 JOX589762 JYT589762 KIP589762 KSL589762 LCH589762 LMD589762 LVZ589762 MFV589762 MPR589762 MZN589762 NJJ589762 NTF589762 ODB589762 OMX589762 OWT589762 PGP589762 PQL589762 QAH589762 QKD589762 QTZ589762 RDV589762 RNR589762 RXN589762 SHJ589762 SRF589762 TBB589762 TKX589762 TUT589762 UEP589762 UOL589762 UYH589762 VID589762 VRZ589762 WBV589762 WLR589762 WVN589762 E655298 JB655298 SX655298 ACT655298 AMP655298 AWL655298 BGH655298 BQD655298 BZZ655298 CJV655298 CTR655298 DDN655298 DNJ655298 DXF655298 EHB655298 EQX655298 FAT655298 FKP655298 FUL655298 GEH655298 GOD655298 GXZ655298 HHV655298 HRR655298 IBN655298 ILJ655298 IVF655298 JFB655298 JOX655298 JYT655298 KIP655298 KSL655298 LCH655298 LMD655298 LVZ655298 MFV655298 MPR655298 MZN655298 NJJ655298 NTF655298 ODB655298 OMX655298 OWT655298 PGP655298 PQL655298 QAH655298 QKD655298 QTZ655298 RDV655298 RNR655298 RXN655298 SHJ655298 SRF655298 TBB655298 TKX655298 TUT655298 UEP655298 UOL655298 UYH655298 VID655298 VRZ655298 WBV655298 WLR655298 WVN655298 E720834 JB720834 SX720834 ACT720834 AMP720834 AWL720834 BGH720834 BQD720834 BZZ720834 CJV720834 CTR720834 DDN720834 DNJ720834 DXF720834 EHB720834 EQX720834 FAT720834 FKP720834 FUL720834 GEH720834 GOD720834 GXZ720834 HHV720834 HRR720834 IBN720834 ILJ720834 IVF720834 JFB720834 JOX720834 JYT720834 KIP720834 KSL720834 LCH720834 LMD720834 LVZ720834 MFV720834 MPR720834 MZN720834 NJJ720834 NTF720834 ODB720834 OMX720834 OWT720834 PGP720834 PQL720834 QAH720834 QKD720834 QTZ720834 RDV720834 RNR720834 RXN720834 SHJ720834 SRF720834 TBB720834 TKX720834 TUT720834 UEP720834 UOL720834 UYH720834 VID720834 VRZ720834 WBV720834 WLR720834 WVN720834 E786370 JB786370 SX786370 ACT786370 AMP786370 AWL786370 BGH786370 BQD786370 BZZ786370 CJV786370 CTR786370 DDN786370 DNJ786370 DXF786370 EHB786370 EQX786370 FAT786370 FKP786370 FUL786370 GEH786370 GOD786370 GXZ786370 HHV786370 HRR786370 IBN786370 ILJ786370 IVF786370 JFB786370 JOX786370 JYT786370 KIP786370 KSL786370 LCH786370 LMD786370 LVZ786370 MFV786370 MPR786370 MZN786370 NJJ786370 NTF786370 ODB786370 OMX786370 OWT786370 PGP786370 PQL786370 QAH786370 QKD786370 QTZ786370 RDV786370 RNR786370 RXN786370 SHJ786370 SRF786370 TBB786370 TKX786370 TUT786370 UEP786370 UOL786370 UYH786370 VID786370 VRZ786370 WBV786370 WLR786370 WVN786370 E851906 JB851906 SX851906 ACT851906 AMP851906 AWL851906 BGH851906 BQD851906 BZZ851906 CJV851906 CTR851906 DDN851906 DNJ851906 DXF851906 EHB851906 EQX851906 FAT851906 FKP851906 FUL851906 GEH851906 GOD851906 GXZ851906 HHV851906 HRR851906 IBN851906 ILJ851906 IVF851906 JFB851906 JOX851906 JYT851906 KIP851906 KSL851906 LCH851906 LMD851906 LVZ851906 MFV851906 MPR851906 MZN851906 NJJ851906 NTF851906 ODB851906 OMX851906 OWT851906 PGP851906 PQL851906 QAH851906 QKD851906 QTZ851906 RDV851906 RNR851906 RXN851906 SHJ851906 SRF851906 TBB851906 TKX851906 TUT851906 UEP851906 UOL851906 UYH851906 VID851906 VRZ851906 WBV851906 WLR851906 WVN851906 E917442 JB917442 SX917442 ACT917442 AMP917442 AWL917442 BGH917442 BQD917442 BZZ917442 CJV917442 CTR917442 DDN917442 DNJ917442 DXF917442 EHB917442 EQX917442 FAT917442 FKP917442 FUL917442 GEH917442 GOD917442 GXZ917442 HHV917442 HRR917442 IBN917442 ILJ917442 IVF917442 JFB917442 JOX917442 JYT917442 KIP917442 KSL917442 LCH917442 LMD917442 LVZ917442 MFV917442 MPR917442 MZN917442 NJJ917442 NTF917442 ODB917442 OMX917442 OWT917442 PGP917442 PQL917442 QAH917442 QKD917442 QTZ917442 RDV917442 RNR917442 RXN917442 SHJ917442 SRF917442 TBB917442 TKX917442 TUT917442 UEP917442 UOL917442 UYH917442 VID917442 VRZ917442 WBV917442 WLR917442 WVN917442 E982978 JB982978 SX982978 ACT982978 AMP982978 AWL982978 BGH982978 BQD982978 BZZ982978 CJV982978 CTR982978 DDN982978 DNJ982978 DXF982978 EHB982978 EQX982978 FAT982978 FKP982978 FUL982978 GEH982978 GOD982978 GXZ982978 HHV982978 HRR982978 IBN982978 ILJ982978 IVF982978 JFB982978 JOX982978 JYT982978 KIP982978 KSL982978 LCH982978 LMD982978 LVZ982978 MFV982978 MPR982978 MZN982978 NJJ982978 NTF982978 ODB982978 OMX982978 OWT982978 PGP982978 PQL982978 QAH982978 QKD982978 QTZ982978 RDV982978 RNR982978 RXN982978 SHJ982978 SRF982978 TBB982978 TKX982978 TUT982978 UEP982978 UOL982978 UYH982978 VID982978 VRZ982978 WBV982978 WLR982978 WVN982978 E65471 JB65471 SX65471 ACT65471 AMP65471 AWL65471 BGH65471 BQD65471 BZZ65471 CJV65471 CTR65471 DDN65471 DNJ65471 DXF65471 EHB65471 EQX65471 FAT65471 FKP65471 FUL65471 GEH65471 GOD65471 GXZ65471 HHV65471 HRR65471 IBN65471 ILJ65471 IVF65471 JFB65471 JOX65471 JYT65471 KIP65471 KSL65471 LCH65471 LMD65471 LVZ65471 MFV65471 MPR65471 MZN65471 NJJ65471 NTF65471 ODB65471 OMX65471 OWT65471 PGP65471 PQL65471 QAH65471 QKD65471 QTZ65471 RDV65471 RNR65471 RXN65471 SHJ65471 SRF65471 TBB65471 TKX65471 TUT65471 UEP65471 UOL65471 UYH65471 VID65471 VRZ65471 WBV65471 WLR65471 WVN65471 E131007 JB131007 SX131007 ACT131007 AMP131007 AWL131007 BGH131007 BQD131007 BZZ131007 CJV131007 CTR131007 DDN131007 DNJ131007 DXF131007 EHB131007 EQX131007 FAT131007 FKP131007 FUL131007 GEH131007 GOD131007 GXZ131007 HHV131007 HRR131007 IBN131007 ILJ131007 IVF131007 JFB131007 JOX131007 JYT131007 KIP131007 KSL131007 LCH131007 LMD131007 LVZ131007 MFV131007 MPR131007 MZN131007 NJJ131007 NTF131007 ODB131007 OMX131007 OWT131007 PGP131007 PQL131007 QAH131007 QKD131007 QTZ131007 RDV131007 RNR131007 RXN131007 SHJ131007 SRF131007 TBB131007 TKX131007 TUT131007 UEP131007 UOL131007 UYH131007 VID131007 VRZ131007 WBV131007 WLR131007 WVN131007 E196543 JB196543 SX196543 ACT196543 AMP196543 AWL196543 BGH196543 BQD196543 BZZ196543 CJV196543 CTR196543 DDN196543 DNJ196543 DXF196543 EHB196543 EQX196543 FAT196543 FKP196543 FUL196543 GEH196543 GOD196543 GXZ196543 HHV196543 HRR196543 IBN196543 ILJ196543 IVF196543 JFB196543 JOX196543 JYT196543 KIP196543 KSL196543 LCH196543 LMD196543 LVZ196543 MFV196543 MPR196543 MZN196543 NJJ196543 NTF196543 ODB196543 OMX196543 OWT196543 PGP196543 PQL196543 QAH196543 QKD196543 QTZ196543 RDV196543 RNR196543 RXN196543 SHJ196543 SRF196543 TBB196543 TKX196543 TUT196543 UEP196543 UOL196543 UYH196543 VID196543 VRZ196543 WBV196543 WLR196543 WVN196543 E262079 JB262079 SX262079 ACT262079 AMP262079 AWL262079 BGH262079 BQD262079 BZZ262079 CJV262079 CTR262079 DDN262079 DNJ262079 DXF262079 EHB262079 EQX262079 FAT262079 FKP262079 FUL262079 GEH262079 GOD262079 GXZ262079 HHV262079 HRR262079 IBN262079 ILJ262079 IVF262079 JFB262079 JOX262079 JYT262079 KIP262079 KSL262079 LCH262079 LMD262079 LVZ262079 MFV262079 MPR262079 MZN262079 NJJ262079 NTF262079 ODB262079 OMX262079 OWT262079 PGP262079 PQL262079 QAH262079 QKD262079 QTZ262079 RDV262079 RNR262079 RXN262079 SHJ262079 SRF262079 TBB262079 TKX262079 TUT262079 UEP262079 UOL262079 UYH262079 VID262079 VRZ262079 WBV262079 WLR262079 WVN262079 E327615 JB327615 SX327615 ACT327615 AMP327615 AWL327615 BGH327615 BQD327615 BZZ327615 CJV327615 CTR327615 DDN327615 DNJ327615 DXF327615 EHB327615 EQX327615 FAT327615 FKP327615 FUL327615 GEH327615 GOD327615 GXZ327615 HHV327615 HRR327615 IBN327615 ILJ327615 IVF327615 JFB327615 JOX327615 JYT327615 KIP327615 KSL327615 LCH327615 LMD327615 LVZ327615 MFV327615 MPR327615 MZN327615 NJJ327615 NTF327615 ODB327615 OMX327615 OWT327615 PGP327615 PQL327615 QAH327615 QKD327615 QTZ327615 RDV327615 RNR327615 RXN327615 SHJ327615 SRF327615 TBB327615 TKX327615 TUT327615 UEP327615 UOL327615 UYH327615 VID327615 VRZ327615 WBV327615 WLR327615 WVN327615 E393151 JB393151 SX393151 ACT393151 AMP393151 AWL393151 BGH393151 BQD393151 BZZ393151 CJV393151 CTR393151 DDN393151 DNJ393151 DXF393151 EHB393151 EQX393151 FAT393151 FKP393151 FUL393151 GEH393151 GOD393151 GXZ393151 HHV393151 HRR393151 IBN393151 ILJ393151 IVF393151 JFB393151 JOX393151 JYT393151 KIP393151 KSL393151 LCH393151 LMD393151 LVZ393151 MFV393151 MPR393151 MZN393151 NJJ393151 NTF393151 ODB393151 OMX393151 OWT393151 PGP393151 PQL393151 QAH393151 QKD393151 QTZ393151 RDV393151 RNR393151 RXN393151 SHJ393151 SRF393151 TBB393151 TKX393151 TUT393151 UEP393151 UOL393151 UYH393151 VID393151 VRZ393151 WBV393151 WLR393151 WVN393151 E458687 JB458687 SX458687 ACT458687 AMP458687 AWL458687 BGH458687 BQD458687 BZZ458687 CJV458687 CTR458687 DDN458687 DNJ458687 DXF458687 EHB458687 EQX458687 FAT458687 FKP458687 FUL458687 GEH458687 GOD458687 GXZ458687 HHV458687 HRR458687 IBN458687 ILJ458687 IVF458687 JFB458687 JOX458687 JYT458687 KIP458687 KSL458687 LCH458687 LMD458687 LVZ458687 MFV458687 MPR458687 MZN458687 NJJ458687 NTF458687 ODB458687 OMX458687 OWT458687 PGP458687 PQL458687 QAH458687 QKD458687 QTZ458687 RDV458687 RNR458687 RXN458687 SHJ458687 SRF458687 TBB458687 TKX458687 TUT458687 UEP458687 UOL458687 UYH458687 VID458687 VRZ458687 WBV458687 WLR458687 WVN458687 E524223 JB524223 SX524223 ACT524223 AMP524223 AWL524223 BGH524223 BQD524223 BZZ524223 CJV524223 CTR524223 DDN524223 DNJ524223 DXF524223 EHB524223 EQX524223 FAT524223 FKP524223 FUL524223 GEH524223 GOD524223 GXZ524223 HHV524223 HRR524223 IBN524223 ILJ524223 IVF524223 JFB524223 JOX524223 JYT524223 KIP524223 KSL524223 LCH524223 LMD524223 LVZ524223 MFV524223 MPR524223 MZN524223 NJJ524223 NTF524223 ODB524223 OMX524223 OWT524223 PGP524223 PQL524223 QAH524223 QKD524223 QTZ524223 RDV524223 RNR524223 RXN524223 SHJ524223 SRF524223 TBB524223 TKX524223 TUT524223 UEP524223 UOL524223 UYH524223 VID524223 VRZ524223 WBV524223 WLR524223 WVN524223 E589759 JB589759 SX589759 ACT589759 AMP589759 AWL589759 BGH589759 BQD589759 BZZ589759 CJV589759 CTR589759 DDN589759 DNJ589759 DXF589759 EHB589759 EQX589759 FAT589759 FKP589759 FUL589759 GEH589759 GOD589759 GXZ589759 HHV589759 HRR589759 IBN589759 ILJ589759 IVF589759 JFB589759 JOX589759 JYT589759 KIP589759 KSL589759 LCH589759 LMD589759 LVZ589759 MFV589759 MPR589759 MZN589759 NJJ589759 NTF589759 ODB589759 OMX589759 OWT589759 PGP589759 PQL589759 QAH589759 QKD589759 QTZ589759 RDV589759 RNR589759 RXN589759 SHJ589759 SRF589759 TBB589759 TKX589759 TUT589759 UEP589759 UOL589759 UYH589759 VID589759 VRZ589759 WBV589759 WLR589759 WVN589759 E655295 JB655295 SX655295 ACT655295 AMP655295 AWL655295 BGH655295 BQD655295 BZZ655295 CJV655295 CTR655295 DDN655295 DNJ655295 DXF655295 EHB655295 EQX655295 FAT655295 FKP655295 FUL655295 GEH655295 GOD655295 GXZ655295 HHV655295 HRR655295 IBN655295 ILJ655295 IVF655295 JFB655295 JOX655295 JYT655295 KIP655295 KSL655295 LCH655295 LMD655295 LVZ655295 MFV655295 MPR655295 MZN655295 NJJ655295 NTF655295 ODB655295 OMX655295 OWT655295 PGP655295 PQL655295 QAH655295 QKD655295 QTZ655295 RDV655295 RNR655295 RXN655295 SHJ655295 SRF655295 TBB655295 TKX655295 TUT655295 UEP655295 UOL655295 UYH655295 VID655295 VRZ655295 WBV655295 WLR655295 WVN655295 E720831 JB720831 SX720831 ACT720831 AMP720831 AWL720831 BGH720831 BQD720831 BZZ720831 CJV720831 CTR720831 DDN720831 DNJ720831 DXF720831 EHB720831 EQX720831 FAT720831 FKP720831 FUL720831 GEH720831 GOD720831 GXZ720831 HHV720831 HRR720831 IBN720831 ILJ720831 IVF720831 JFB720831 JOX720831 JYT720831 KIP720831 KSL720831 LCH720831 LMD720831 LVZ720831 MFV720831 MPR720831 MZN720831 NJJ720831 NTF720831 ODB720831 OMX720831 OWT720831 PGP720831 PQL720831 QAH720831 QKD720831 QTZ720831 RDV720831 RNR720831 RXN720831 SHJ720831 SRF720831 TBB720831 TKX720831 TUT720831 UEP720831 UOL720831 UYH720831 VID720831 VRZ720831 WBV720831 WLR720831 WVN720831 E786367 JB786367 SX786367 ACT786367 AMP786367 AWL786367 BGH786367 BQD786367 BZZ786367 CJV786367 CTR786367 DDN786367 DNJ786367 DXF786367 EHB786367 EQX786367 FAT786367 FKP786367 FUL786367 GEH786367 GOD786367 GXZ786367 HHV786367 HRR786367 IBN786367 ILJ786367 IVF786367 JFB786367 JOX786367 JYT786367 KIP786367 KSL786367 LCH786367 LMD786367 LVZ786367 MFV786367 MPR786367 MZN786367 NJJ786367 NTF786367 ODB786367 OMX786367 OWT786367 PGP786367 PQL786367 QAH786367 QKD786367 QTZ786367 RDV786367 RNR786367 RXN786367 SHJ786367 SRF786367 TBB786367 TKX786367 TUT786367 UEP786367 UOL786367 UYH786367 VID786367 VRZ786367 WBV786367 WLR786367 WVN786367 E851903 JB851903 SX851903 ACT851903 AMP851903 AWL851903 BGH851903 BQD851903 BZZ851903 CJV851903 CTR851903 DDN851903 DNJ851903 DXF851903 EHB851903 EQX851903 FAT851903 FKP851903 FUL851903 GEH851903 GOD851903 GXZ851903 HHV851903 HRR851903 IBN851903 ILJ851903 IVF851903 JFB851903 JOX851903 JYT851903 KIP851903 KSL851903 LCH851903 LMD851903 LVZ851903 MFV851903 MPR851903 MZN851903 NJJ851903 NTF851903 ODB851903 OMX851903 OWT851903 PGP851903 PQL851903 QAH851903 QKD851903 QTZ851903 RDV851903 RNR851903 RXN851903 SHJ851903 SRF851903 TBB851903 TKX851903 TUT851903 UEP851903 UOL851903 UYH851903 VID851903 VRZ851903 WBV851903 WLR851903 WVN851903 E917439 JB917439 SX917439 ACT917439 AMP917439 AWL917439 BGH917439 BQD917439 BZZ917439 CJV917439 CTR917439 DDN917439 DNJ917439 DXF917439 EHB917439 EQX917439 FAT917439 FKP917439 FUL917439 GEH917439 GOD917439 GXZ917439 HHV917439 HRR917439 IBN917439 ILJ917439 IVF917439 JFB917439 JOX917439 JYT917439 KIP917439 KSL917439 LCH917439 LMD917439 LVZ917439 MFV917439 MPR917439 MZN917439 NJJ917439 NTF917439 ODB917439 OMX917439 OWT917439 PGP917439 PQL917439 QAH917439 QKD917439 QTZ917439 RDV917439 RNR917439 RXN917439 SHJ917439 SRF917439 TBB917439 TKX917439 TUT917439 UEP917439 UOL917439 UYH917439 VID917439 VRZ917439 WBV917439 WLR917439 WVN917439 E982975 JB982975 SX982975 ACT982975 AMP982975 AWL982975 BGH982975 BQD982975 BZZ982975 CJV982975 CTR982975 DDN982975 DNJ982975 DXF982975 EHB982975 EQX982975 FAT982975 FKP982975 FUL982975 GEH982975 GOD982975 GXZ982975 HHV982975 HRR982975 IBN982975 ILJ982975 IVF982975 JFB982975 JOX982975 JYT982975 KIP982975 KSL982975 LCH982975 LMD982975 LVZ982975 MFV982975 MPR982975 MZN982975 NJJ982975 NTF982975 ODB982975 OMX982975 OWT982975 PGP982975 PQL982975 QAH982975 QKD982975 QTZ982975 RDV982975 RNR982975 RXN982975 SHJ982975 SRF982975 TBB982975 TKX982975 TUT982975 UEP982975 UOL982975 UYH982975 VID982975 VRZ982975 WBV982975 WLR982975 WVN982975 E65468 JB65468 SX65468 ACT65468 AMP65468 AWL65468 BGH65468 BQD65468 BZZ65468 CJV65468 CTR65468 DDN65468 DNJ65468 DXF65468 EHB65468 EQX65468 FAT65468 FKP65468 FUL65468 GEH65468 GOD65468 GXZ65468 HHV65468 HRR65468 IBN65468 ILJ65468 IVF65468 JFB65468 JOX65468 JYT65468 KIP65468 KSL65468 LCH65468 LMD65468 LVZ65468 MFV65468 MPR65468 MZN65468 NJJ65468 NTF65468 ODB65468 OMX65468 OWT65468 PGP65468 PQL65468 QAH65468 QKD65468 QTZ65468 RDV65468 RNR65468 RXN65468 SHJ65468 SRF65468 TBB65468 TKX65468 TUT65468 UEP65468 UOL65468 UYH65468 VID65468 VRZ65468 WBV65468 WLR65468 WVN65468 E131004 JB131004 SX131004 ACT131004 AMP131004 AWL131004 BGH131004 BQD131004 BZZ131004 CJV131004 CTR131004 DDN131004 DNJ131004 DXF131004 EHB131004 EQX131004 FAT131004 FKP131004 FUL131004 GEH131004 GOD131004 GXZ131004 HHV131004 HRR131004 IBN131004 ILJ131004 IVF131004 JFB131004 JOX131004 JYT131004 KIP131004 KSL131004 LCH131004 LMD131004 LVZ131004 MFV131004 MPR131004 MZN131004 NJJ131004 NTF131004 ODB131004 OMX131004 OWT131004 PGP131004 PQL131004 QAH131004 QKD131004 QTZ131004 RDV131004 RNR131004 RXN131004 SHJ131004 SRF131004 TBB131004 TKX131004 TUT131004 UEP131004 UOL131004 UYH131004 VID131004 VRZ131004 WBV131004 WLR131004 WVN131004 E196540 JB196540 SX196540 ACT196540 AMP196540 AWL196540 BGH196540 BQD196540 BZZ196540 CJV196540 CTR196540 DDN196540 DNJ196540 DXF196540 EHB196540 EQX196540 FAT196540 FKP196540 FUL196540 GEH196540 GOD196540 GXZ196540 HHV196540 HRR196540 IBN196540 ILJ196540 IVF196540 JFB196540 JOX196540 JYT196540 KIP196540 KSL196540 LCH196540 LMD196540 LVZ196540 MFV196540 MPR196540 MZN196540 NJJ196540 NTF196540 ODB196540 OMX196540 OWT196540 PGP196540 PQL196540 QAH196540 QKD196540 QTZ196540 RDV196540 RNR196540 RXN196540 SHJ196540 SRF196540 TBB196540 TKX196540 TUT196540 UEP196540 UOL196540 UYH196540 VID196540 VRZ196540 WBV196540 WLR196540 WVN196540 E262076 JB262076 SX262076 ACT262076 AMP262076 AWL262076 BGH262076 BQD262076 BZZ262076 CJV262076 CTR262076 DDN262076 DNJ262076 DXF262076 EHB262076 EQX262076 FAT262076 FKP262076 FUL262076 GEH262076 GOD262076 GXZ262076 HHV262076 HRR262076 IBN262076 ILJ262076 IVF262076 JFB262076 JOX262076 JYT262076 KIP262076 KSL262076 LCH262076 LMD262076 LVZ262076 MFV262076 MPR262076 MZN262076 NJJ262076 NTF262076 ODB262076 OMX262076 OWT262076 PGP262076 PQL262076 QAH262076 QKD262076 QTZ262076 RDV262076 RNR262076 RXN262076 SHJ262076 SRF262076 TBB262076 TKX262076 TUT262076 UEP262076 UOL262076 UYH262076 VID262076 VRZ262076 WBV262076 WLR262076 WVN262076 E327612 JB327612 SX327612 ACT327612 AMP327612 AWL327612 BGH327612 BQD327612 BZZ327612 CJV327612 CTR327612 DDN327612 DNJ327612 DXF327612 EHB327612 EQX327612 FAT327612 FKP327612 FUL327612 GEH327612 GOD327612 GXZ327612 HHV327612 HRR327612 IBN327612 ILJ327612 IVF327612 JFB327612 JOX327612 JYT327612 KIP327612 KSL327612 LCH327612 LMD327612 LVZ327612 MFV327612 MPR327612 MZN327612 NJJ327612 NTF327612 ODB327612 OMX327612 OWT327612 PGP327612 PQL327612 QAH327612 QKD327612 QTZ327612 RDV327612 RNR327612 RXN327612 SHJ327612 SRF327612 TBB327612 TKX327612 TUT327612 UEP327612 UOL327612 UYH327612 VID327612 VRZ327612 WBV327612 WLR327612 WVN327612 E393148 JB393148 SX393148 ACT393148 AMP393148 AWL393148 BGH393148 BQD393148 BZZ393148 CJV393148 CTR393148 DDN393148 DNJ393148 DXF393148 EHB393148 EQX393148 FAT393148 FKP393148 FUL393148 GEH393148 GOD393148 GXZ393148 HHV393148 HRR393148 IBN393148 ILJ393148 IVF393148 JFB393148 JOX393148 JYT393148 KIP393148 KSL393148 LCH393148 LMD393148 LVZ393148 MFV393148 MPR393148 MZN393148 NJJ393148 NTF393148 ODB393148 OMX393148 OWT393148 PGP393148 PQL393148 QAH393148 QKD393148 QTZ393148 RDV393148 RNR393148 RXN393148 SHJ393148 SRF393148 TBB393148 TKX393148 TUT393148 UEP393148 UOL393148 UYH393148 VID393148 VRZ393148 WBV393148 WLR393148 WVN393148 E458684 JB458684 SX458684 ACT458684 AMP458684 AWL458684 BGH458684 BQD458684 BZZ458684 CJV458684 CTR458684 DDN458684 DNJ458684 DXF458684 EHB458684 EQX458684 FAT458684 FKP458684 FUL458684 GEH458684 GOD458684 GXZ458684 HHV458684 HRR458684 IBN458684 ILJ458684 IVF458684 JFB458684 JOX458684 JYT458684 KIP458684 KSL458684 LCH458684 LMD458684 LVZ458684 MFV458684 MPR458684 MZN458684 NJJ458684 NTF458684 ODB458684 OMX458684 OWT458684 PGP458684 PQL458684 QAH458684 QKD458684 QTZ458684 RDV458684 RNR458684 RXN458684 SHJ458684 SRF458684 TBB458684 TKX458684 TUT458684 UEP458684 UOL458684 UYH458684 VID458684 VRZ458684 WBV458684 WLR458684 WVN458684 E524220 JB524220 SX524220 ACT524220 AMP524220 AWL524220 BGH524220 BQD524220 BZZ524220 CJV524220 CTR524220 DDN524220 DNJ524220 DXF524220 EHB524220 EQX524220 FAT524220 FKP524220 FUL524220 GEH524220 GOD524220 GXZ524220 HHV524220 HRR524220 IBN524220 ILJ524220 IVF524220 JFB524220 JOX524220 JYT524220 KIP524220 KSL524220 LCH524220 LMD524220 LVZ524220 MFV524220 MPR524220 MZN524220 NJJ524220 NTF524220 ODB524220 OMX524220 OWT524220 PGP524220 PQL524220 QAH524220 QKD524220 QTZ524220 RDV524220 RNR524220 RXN524220 SHJ524220 SRF524220 TBB524220 TKX524220 TUT524220 UEP524220 UOL524220 UYH524220 VID524220 VRZ524220 WBV524220 WLR524220 WVN524220 E589756 JB589756 SX589756 ACT589756 AMP589756 AWL589756 BGH589756 BQD589756 BZZ589756 CJV589756 CTR589756 DDN589756 DNJ589756 DXF589756 EHB589756 EQX589756 FAT589756 FKP589756 FUL589756 GEH589756 GOD589756 GXZ589756 HHV589756 HRR589756 IBN589756 ILJ589756 IVF589756 JFB589756 JOX589756 JYT589756 KIP589756 KSL589756 LCH589756 LMD589756 LVZ589756 MFV589756 MPR589756 MZN589756 NJJ589756 NTF589756 ODB589756 OMX589756 OWT589756 PGP589756 PQL589756 QAH589756 QKD589756 QTZ589756 RDV589756 RNR589756 RXN589756 SHJ589756 SRF589756 TBB589756 TKX589756 TUT589756 UEP589756 UOL589756 UYH589756 VID589756 VRZ589756 WBV589756 WLR589756 WVN589756 E655292 JB655292 SX655292 ACT655292 AMP655292 AWL655292 BGH655292 BQD655292 BZZ655292 CJV655292 CTR655292 DDN655292 DNJ655292 DXF655292 EHB655292 EQX655292 FAT655292 FKP655292 FUL655292 GEH655292 GOD655292 GXZ655292 HHV655292 HRR655292 IBN655292 ILJ655292 IVF655292 JFB655292 JOX655292 JYT655292 KIP655292 KSL655292 LCH655292 LMD655292 LVZ655292 MFV655292 MPR655292 MZN655292 NJJ655292 NTF655292 ODB655292 OMX655292 OWT655292 PGP655292 PQL655292 QAH655292 QKD655292 QTZ655292 RDV655292 RNR655292 RXN655292 SHJ655292 SRF655292 TBB655292 TKX655292 TUT655292 UEP655292 UOL655292 UYH655292 VID655292 VRZ655292 WBV655292 WLR655292 WVN655292 E720828 JB720828 SX720828 ACT720828 AMP720828 AWL720828 BGH720828 BQD720828 BZZ720828 CJV720828 CTR720828 DDN720828 DNJ720828 DXF720828 EHB720828 EQX720828 FAT720828 FKP720828 FUL720828 GEH720828 GOD720828 GXZ720828 HHV720828 HRR720828 IBN720828 ILJ720828 IVF720828 JFB720828 JOX720828 JYT720828 KIP720828 KSL720828 LCH720828 LMD720828 LVZ720828 MFV720828 MPR720828 MZN720828 NJJ720828 NTF720828 ODB720828 OMX720828 OWT720828 PGP720828 PQL720828 QAH720828 QKD720828 QTZ720828 RDV720828 RNR720828 RXN720828 SHJ720828 SRF720828 TBB720828 TKX720828 TUT720828 UEP720828 UOL720828 UYH720828 VID720828 VRZ720828 WBV720828 WLR720828 WVN720828 E786364 JB786364 SX786364 ACT786364 AMP786364 AWL786364 BGH786364 BQD786364 BZZ786364 CJV786364 CTR786364 DDN786364 DNJ786364 DXF786364 EHB786364 EQX786364 FAT786364 FKP786364 FUL786364 GEH786364 GOD786364 GXZ786364 HHV786364 HRR786364 IBN786364 ILJ786364 IVF786364 JFB786364 JOX786364 JYT786364 KIP786364 KSL786364 LCH786364 LMD786364 LVZ786364 MFV786364 MPR786364 MZN786364 NJJ786364 NTF786364 ODB786364 OMX786364 OWT786364 PGP786364 PQL786364 QAH786364 QKD786364 QTZ786364 RDV786364 RNR786364 RXN786364 SHJ786364 SRF786364 TBB786364 TKX786364 TUT786364 UEP786364 UOL786364 UYH786364 VID786364 VRZ786364 WBV786364 WLR786364 WVN786364 E851900 JB851900 SX851900 ACT851900 AMP851900 AWL851900 BGH851900 BQD851900 BZZ851900 CJV851900 CTR851900 DDN851900 DNJ851900 DXF851900 EHB851900 EQX851900 FAT851900 FKP851900 FUL851900 GEH851900 GOD851900 GXZ851900 HHV851900 HRR851900 IBN851900 ILJ851900 IVF851900 JFB851900 JOX851900 JYT851900 KIP851900 KSL851900 LCH851900 LMD851900 LVZ851900 MFV851900 MPR851900 MZN851900 NJJ851900 NTF851900 ODB851900 OMX851900 OWT851900 PGP851900 PQL851900 QAH851900 QKD851900 QTZ851900 RDV851900 RNR851900 RXN851900 SHJ851900 SRF851900 TBB851900 TKX851900 TUT851900 UEP851900 UOL851900 UYH851900 VID851900 VRZ851900 WBV851900 WLR851900 WVN851900 E917436 JB917436 SX917436 ACT917436 AMP917436 AWL917436 BGH917436 BQD917436 BZZ917436 CJV917436 CTR917436 DDN917436 DNJ917436 DXF917436 EHB917436 EQX917436 FAT917436 FKP917436 FUL917436 GEH917436 GOD917436 GXZ917436 HHV917436 HRR917436 IBN917436 ILJ917436 IVF917436 JFB917436 JOX917436 JYT917436 KIP917436 KSL917436 LCH917436 LMD917436 LVZ917436 MFV917436 MPR917436 MZN917436 NJJ917436 NTF917436 ODB917436 OMX917436 OWT917436 PGP917436 PQL917436 QAH917436 QKD917436 QTZ917436 RDV917436 RNR917436 RXN917436 SHJ917436 SRF917436 TBB917436 TKX917436 TUT917436 UEP917436 UOL917436 UYH917436 VID917436 VRZ917436 WBV917436 WLR917436 WVN917436 E982972 JB982972 SX982972 ACT982972 AMP982972 AWL982972 BGH982972 BQD982972 BZZ982972 CJV982972 CTR982972 DDN982972 DNJ982972 DXF982972 EHB982972 EQX982972 FAT982972 FKP982972 FUL982972 GEH982972 GOD982972 GXZ982972 HHV982972 HRR982972 IBN982972 ILJ982972 IVF982972 JFB982972 JOX982972 JYT982972 KIP982972 KSL982972 LCH982972 LMD982972 LVZ982972 MFV982972 MPR982972 MZN982972 NJJ982972 NTF982972 ODB982972 OMX982972 OWT982972 PGP982972 PQL982972 QAH982972 QKD982972 QTZ982972 RDV982972 RNR982972 RXN982972 SHJ982972 SRF982972 TBB982972 TKX982972 TUT982972 UEP982972 UOL982972 UYH982972 VID982972 VRZ982972 WBV982972 WLR982972 WVN982972 E65465 JB65465 SX65465 ACT65465 AMP65465 AWL65465 BGH65465 BQD65465 BZZ65465 CJV65465 CTR65465 DDN65465 DNJ65465 DXF65465 EHB65465 EQX65465 FAT65465 FKP65465 FUL65465 GEH65465 GOD65465 GXZ65465 HHV65465 HRR65465 IBN65465 ILJ65465 IVF65465 JFB65465 JOX65465 JYT65465 KIP65465 KSL65465 LCH65465 LMD65465 LVZ65465 MFV65465 MPR65465 MZN65465 NJJ65465 NTF65465 ODB65465 OMX65465 OWT65465 PGP65465 PQL65465 QAH65465 QKD65465 QTZ65465 RDV65465 RNR65465 RXN65465 SHJ65465 SRF65465 TBB65465 TKX65465 TUT65465 UEP65465 UOL65465 UYH65465 VID65465 VRZ65465 WBV65465 WLR65465 WVN65465 E131001 JB131001 SX131001 ACT131001 AMP131001 AWL131001 BGH131001 BQD131001 BZZ131001 CJV131001 CTR131001 DDN131001 DNJ131001 DXF131001 EHB131001 EQX131001 FAT131001 FKP131001 FUL131001 GEH131001 GOD131001 GXZ131001 HHV131001 HRR131001 IBN131001 ILJ131001 IVF131001 JFB131001 JOX131001 JYT131001 KIP131001 KSL131001 LCH131001 LMD131001 LVZ131001 MFV131001 MPR131001 MZN131001 NJJ131001 NTF131001 ODB131001 OMX131001 OWT131001 PGP131001 PQL131001 QAH131001 QKD131001 QTZ131001 RDV131001 RNR131001 RXN131001 SHJ131001 SRF131001 TBB131001 TKX131001 TUT131001 UEP131001 UOL131001 UYH131001 VID131001 VRZ131001 WBV131001 WLR131001 WVN131001 E196537 JB196537 SX196537 ACT196537 AMP196537 AWL196537 BGH196537 BQD196537 BZZ196537 CJV196537 CTR196537 DDN196537 DNJ196537 DXF196537 EHB196537 EQX196537 FAT196537 FKP196537 FUL196537 GEH196537 GOD196537 GXZ196537 HHV196537 HRR196537 IBN196537 ILJ196537 IVF196537 JFB196537 JOX196537 JYT196537 KIP196537 KSL196537 LCH196537 LMD196537 LVZ196537 MFV196537 MPR196537 MZN196537 NJJ196537 NTF196537 ODB196537 OMX196537 OWT196537 PGP196537 PQL196537 QAH196537 QKD196537 QTZ196537 RDV196537 RNR196537 RXN196537 SHJ196537 SRF196537 TBB196537 TKX196537 TUT196537 UEP196537 UOL196537 UYH196537 VID196537 VRZ196537 WBV196537 WLR196537 WVN196537 E262073 JB262073 SX262073 ACT262073 AMP262073 AWL262073 BGH262073 BQD262073 BZZ262073 CJV262073 CTR262073 DDN262073 DNJ262073 DXF262073 EHB262073 EQX262073 FAT262073 FKP262073 FUL262073 GEH262073 GOD262073 GXZ262073 HHV262073 HRR262073 IBN262073 ILJ262073 IVF262073 JFB262073 JOX262073 JYT262073 KIP262073 KSL262073 LCH262073 LMD262073 LVZ262073 MFV262073 MPR262073 MZN262073 NJJ262073 NTF262073 ODB262073 OMX262073 OWT262073 PGP262073 PQL262073 QAH262073 QKD262073 QTZ262073 RDV262073 RNR262073 RXN262073 SHJ262073 SRF262073 TBB262073 TKX262073 TUT262073 UEP262073 UOL262073 UYH262073 VID262073 VRZ262073 WBV262073 WLR262073 WVN262073 E327609 JB327609 SX327609 ACT327609 AMP327609 AWL327609 BGH327609 BQD327609 BZZ327609 CJV327609 CTR327609 DDN327609 DNJ327609 DXF327609 EHB327609 EQX327609 FAT327609 FKP327609 FUL327609 GEH327609 GOD327609 GXZ327609 HHV327609 HRR327609 IBN327609 ILJ327609 IVF327609 JFB327609 JOX327609 JYT327609 KIP327609 KSL327609 LCH327609 LMD327609 LVZ327609 MFV327609 MPR327609 MZN327609 NJJ327609 NTF327609 ODB327609 OMX327609 OWT327609 PGP327609 PQL327609 QAH327609 QKD327609 QTZ327609 RDV327609 RNR327609 RXN327609 SHJ327609 SRF327609 TBB327609 TKX327609 TUT327609 UEP327609 UOL327609 UYH327609 VID327609 VRZ327609 WBV327609 WLR327609 WVN327609 E393145 JB393145 SX393145 ACT393145 AMP393145 AWL393145 BGH393145 BQD393145 BZZ393145 CJV393145 CTR393145 DDN393145 DNJ393145 DXF393145 EHB393145 EQX393145 FAT393145 FKP393145 FUL393145 GEH393145 GOD393145 GXZ393145 HHV393145 HRR393145 IBN393145 ILJ393145 IVF393145 JFB393145 JOX393145 JYT393145 KIP393145 KSL393145 LCH393145 LMD393145 LVZ393145 MFV393145 MPR393145 MZN393145 NJJ393145 NTF393145 ODB393145 OMX393145 OWT393145 PGP393145 PQL393145 QAH393145 QKD393145 QTZ393145 RDV393145 RNR393145 RXN393145 SHJ393145 SRF393145 TBB393145 TKX393145 TUT393145 UEP393145 UOL393145 UYH393145 VID393145 VRZ393145 WBV393145 WLR393145 WVN393145 E458681 JB458681 SX458681 ACT458681 AMP458681 AWL458681 BGH458681 BQD458681 BZZ458681 CJV458681 CTR458681 DDN458681 DNJ458681 DXF458681 EHB458681 EQX458681 FAT458681 FKP458681 FUL458681 GEH458681 GOD458681 GXZ458681 HHV458681 HRR458681 IBN458681 ILJ458681 IVF458681 JFB458681 JOX458681 JYT458681 KIP458681 KSL458681 LCH458681 LMD458681 LVZ458681 MFV458681 MPR458681 MZN458681 NJJ458681 NTF458681 ODB458681 OMX458681 OWT458681 PGP458681 PQL458681 QAH458681 QKD458681 QTZ458681 RDV458681 RNR458681 RXN458681 SHJ458681 SRF458681 TBB458681 TKX458681 TUT458681 UEP458681 UOL458681 UYH458681 VID458681 VRZ458681 WBV458681 WLR458681 WVN458681 E524217 JB524217 SX524217 ACT524217 AMP524217 AWL524217 BGH524217 BQD524217 BZZ524217 CJV524217 CTR524217 DDN524217 DNJ524217 DXF524217 EHB524217 EQX524217 FAT524217 FKP524217 FUL524217 GEH524217 GOD524217 GXZ524217 HHV524217 HRR524217 IBN524217 ILJ524217 IVF524217 JFB524217 JOX524217 JYT524217 KIP524217 KSL524217 LCH524217 LMD524217 LVZ524217 MFV524217 MPR524217 MZN524217 NJJ524217 NTF524217 ODB524217 OMX524217 OWT524217 PGP524217 PQL524217 QAH524217 QKD524217 QTZ524217 RDV524217 RNR524217 RXN524217 SHJ524217 SRF524217 TBB524217 TKX524217 TUT524217 UEP524217 UOL524217 UYH524217 VID524217 VRZ524217 WBV524217 WLR524217 WVN524217 E589753 JB589753 SX589753 ACT589753 AMP589753 AWL589753 BGH589753 BQD589753 BZZ589753 CJV589753 CTR589753 DDN589753 DNJ589753 DXF589753 EHB589753 EQX589753 FAT589753 FKP589753 FUL589753 GEH589753 GOD589753 GXZ589753 HHV589753 HRR589753 IBN589753 ILJ589753 IVF589753 JFB589753 JOX589753 JYT589753 KIP589753 KSL589753 LCH589753 LMD589753 LVZ589753 MFV589753 MPR589753 MZN589753 NJJ589753 NTF589753 ODB589753 OMX589753 OWT589753 PGP589753 PQL589753 QAH589753 QKD589753 QTZ589753 RDV589753 RNR589753 RXN589753 SHJ589753 SRF589753 TBB589753 TKX589753 TUT589753 UEP589753 UOL589753 UYH589753 VID589753 VRZ589753 WBV589753 WLR589753 WVN589753 E655289 JB655289 SX655289 ACT655289 AMP655289 AWL655289 BGH655289 BQD655289 BZZ655289 CJV655289 CTR655289 DDN655289 DNJ655289 DXF655289 EHB655289 EQX655289 FAT655289 FKP655289 FUL655289 GEH655289 GOD655289 GXZ655289 HHV655289 HRR655289 IBN655289 ILJ655289 IVF655289 JFB655289 JOX655289 JYT655289 KIP655289 KSL655289 LCH655289 LMD655289 LVZ655289 MFV655289 MPR655289 MZN655289 NJJ655289 NTF655289 ODB655289 OMX655289 OWT655289 PGP655289 PQL655289 QAH655289 QKD655289 QTZ655289 RDV655289 RNR655289 RXN655289 SHJ655289 SRF655289 TBB655289 TKX655289 TUT655289 UEP655289 UOL655289 UYH655289 VID655289 VRZ655289 WBV655289 WLR655289 WVN655289 E720825 JB720825 SX720825 ACT720825 AMP720825 AWL720825 BGH720825 BQD720825 BZZ720825 CJV720825 CTR720825 DDN720825 DNJ720825 DXF720825 EHB720825 EQX720825 FAT720825 FKP720825 FUL720825 GEH720825 GOD720825 GXZ720825 HHV720825 HRR720825 IBN720825 ILJ720825 IVF720825 JFB720825 JOX720825 JYT720825 KIP720825 KSL720825 LCH720825 LMD720825 LVZ720825 MFV720825 MPR720825 MZN720825 NJJ720825 NTF720825 ODB720825 OMX720825 OWT720825 PGP720825 PQL720825 QAH720825 QKD720825 QTZ720825 RDV720825 RNR720825 RXN720825 SHJ720825 SRF720825 TBB720825 TKX720825 TUT720825 UEP720825 UOL720825 UYH720825 VID720825 VRZ720825 WBV720825 WLR720825 WVN720825 E786361 JB786361 SX786361 ACT786361 AMP786361 AWL786361 BGH786361 BQD786361 BZZ786361 CJV786361 CTR786361 DDN786361 DNJ786361 DXF786361 EHB786361 EQX786361 FAT786361 FKP786361 FUL786361 GEH786361 GOD786361 GXZ786361 HHV786361 HRR786361 IBN786361 ILJ786361 IVF786361 JFB786361 JOX786361 JYT786361 KIP786361 KSL786361 LCH786361 LMD786361 LVZ786361 MFV786361 MPR786361 MZN786361 NJJ786361 NTF786361 ODB786361 OMX786361 OWT786361 PGP786361 PQL786361 QAH786361 QKD786361 QTZ786361 RDV786361 RNR786361 RXN786361 SHJ786361 SRF786361 TBB786361 TKX786361 TUT786361 UEP786361 UOL786361 UYH786361 VID786361 VRZ786361 WBV786361 WLR786361 WVN786361 E851897 JB851897 SX851897 ACT851897 AMP851897 AWL851897 BGH851897 BQD851897 BZZ851897 CJV851897 CTR851897 DDN851897 DNJ851897 DXF851897 EHB851897 EQX851897 FAT851897 FKP851897 FUL851897 GEH851897 GOD851897 GXZ851897 HHV851897 HRR851897 IBN851897 ILJ851897 IVF851897 JFB851897 JOX851897 JYT851897 KIP851897 KSL851897 LCH851897 LMD851897 LVZ851897 MFV851897 MPR851897 MZN851897 NJJ851897 NTF851897 ODB851897 OMX851897 OWT851897 PGP851897 PQL851897 QAH851897 QKD851897 QTZ851897 RDV851897 RNR851897 RXN851897 SHJ851897 SRF851897 TBB851897 TKX851897 TUT851897 UEP851897 UOL851897 UYH851897 VID851897 VRZ851897 WBV851897 WLR851897 WVN851897 E917433 JB917433 SX917433 ACT917433 AMP917433 AWL917433 BGH917433 BQD917433 BZZ917433 CJV917433 CTR917433 DDN917433 DNJ917433 DXF917433 EHB917433 EQX917433 FAT917433 FKP917433 FUL917433 GEH917433 GOD917433 GXZ917433 HHV917433 HRR917433 IBN917433 ILJ917433 IVF917433 JFB917433 JOX917433 JYT917433 KIP917433 KSL917433 LCH917433 LMD917433 LVZ917433 MFV917433 MPR917433 MZN917433 NJJ917433 NTF917433 ODB917433 OMX917433 OWT917433 PGP917433 PQL917433 QAH917433 QKD917433 QTZ917433 RDV917433 RNR917433 RXN917433 SHJ917433 SRF917433 TBB917433 TKX917433 TUT917433 UEP917433 UOL917433 UYH917433 VID917433 VRZ917433 WBV917433 WLR917433 WVN917433 E982969 JB982969 SX982969 ACT982969 AMP982969 AWL982969 BGH982969 BQD982969 BZZ982969 CJV982969 CTR982969 DDN982969 DNJ982969 DXF982969 EHB982969 EQX982969 FAT982969 FKP982969 FUL982969 GEH982969 GOD982969 GXZ982969 HHV982969 HRR982969 IBN982969 ILJ982969 IVF982969 JFB982969 JOX982969 JYT982969 KIP982969 KSL982969 LCH982969 LMD982969 LVZ982969 MFV982969 MPR982969 MZN982969 NJJ982969 NTF982969 ODB982969 OMX982969 OWT982969 PGP982969 PQL982969 QAH982969 QKD982969 QTZ982969 RDV982969 RNR982969 RXN982969 SHJ982969 SRF982969 TBB982969 TKX982969 TUT982969 UEP982969 UOL982969 UYH982969 VID982969 VRZ982969 WBV982969 WLR982969 WVN982969 E65420:E65423 JB65420:JB65423 SX65420:SX65423 ACT65420:ACT65423 AMP65420:AMP65423 AWL65420:AWL65423 BGH65420:BGH65423 BQD65420:BQD65423 BZZ65420:BZZ65423 CJV65420:CJV65423 CTR65420:CTR65423 DDN65420:DDN65423 DNJ65420:DNJ65423 DXF65420:DXF65423 EHB65420:EHB65423 EQX65420:EQX65423 FAT65420:FAT65423 FKP65420:FKP65423 FUL65420:FUL65423 GEH65420:GEH65423 GOD65420:GOD65423 GXZ65420:GXZ65423 HHV65420:HHV65423 HRR65420:HRR65423 IBN65420:IBN65423 ILJ65420:ILJ65423 IVF65420:IVF65423 JFB65420:JFB65423 JOX65420:JOX65423 JYT65420:JYT65423 KIP65420:KIP65423 KSL65420:KSL65423 LCH65420:LCH65423 LMD65420:LMD65423 LVZ65420:LVZ65423 MFV65420:MFV65423 MPR65420:MPR65423 MZN65420:MZN65423 NJJ65420:NJJ65423 NTF65420:NTF65423 ODB65420:ODB65423 OMX65420:OMX65423 OWT65420:OWT65423 PGP65420:PGP65423 PQL65420:PQL65423 QAH65420:QAH65423 QKD65420:QKD65423 QTZ65420:QTZ65423 RDV65420:RDV65423 RNR65420:RNR65423 RXN65420:RXN65423 SHJ65420:SHJ65423 SRF65420:SRF65423 TBB65420:TBB65423 TKX65420:TKX65423 TUT65420:TUT65423 UEP65420:UEP65423 UOL65420:UOL65423 UYH65420:UYH65423 VID65420:VID65423 VRZ65420:VRZ65423 WBV65420:WBV65423 WLR65420:WLR65423 WVN65420:WVN65423 E130956:E130959 JB130956:JB130959 SX130956:SX130959 ACT130956:ACT130959 AMP130956:AMP130959 AWL130956:AWL130959 BGH130956:BGH130959 BQD130956:BQD130959 BZZ130956:BZZ130959 CJV130956:CJV130959 CTR130956:CTR130959 DDN130956:DDN130959 DNJ130956:DNJ130959 DXF130956:DXF130959 EHB130956:EHB130959 EQX130956:EQX130959 FAT130956:FAT130959 FKP130956:FKP130959 FUL130956:FUL130959 GEH130956:GEH130959 GOD130956:GOD130959 GXZ130956:GXZ130959 HHV130956:HHV130959 HRR130956:HRR130959 IBN130956:IBN130959 ILJ130956:ILJ130959 IVF130956:IVF130959 JFB130956:JFB130959 JOX130956:JOX130959 JYT130956:JYT130959 KIP130956:KIP130959 KSL130956:KSL130959 LCH130956:LCH130959 LMD130956:LMD130959 LVZ130956:LVZ130959 MFV130956:MFV130959 MPR130956:MPR130959 MZN130956:MZN130959 NJJ130956:NJJ130959 NTF130956:NTF130959 ODB130956:ODB130959 OMX130956:OMX130959 OWT130956:OWT130959 PGP130956:PGP130959 PQL130956:PQL130959 QAH130956:QAH130959 QKD130956:QKD130959 QTZ130956:QTZ130959 RDV130956:RDV130959 RNR130956:RNR130959 RXN130956:RXN130959 SHJ130956:SHJ130959 SRF130956:SRF130959 TBB130956:TBB130959 TKX130956:TKX130959 TUT130956:TUT130959 UEP130956:UEP130959 UOL130956:UOL130959 UYH130956:UYH130959 VID130956:VID130959 VRZ130956:VRZ130959 WBV130956:WBV130959 WLR130956:WLR130959 WVN130956:WVN130959 E196492:E196495 JB196492:JB196495 SX196492:SX196495 ACT196492:ACT196495 AMP196492:AMP196495 AWL196492:AWL196495 BGH196492:BGH196495 BQD196492:BQD196495 BZZ196492:BZZ196495 CJV196492:CJV196495 CTR196492:CTR196495 DDN196492:DDN196495 DNJ196492:DNJ196495 DXF196492:DXF196495 EHB196492:EHB196495 EQX196492:EQX196495 FAT196492:FAT196495 FKP196492:FKP196495 FUL196492:FUL196495 GEH196492:GEH196495 GOD196492:GOD196495 GXZ196492:GXZ196495 HHV196492:HHV196495 HRR196492:HRR196495 IBN196492:IBN196495 ILJ196492:ILJ196495 IVF196492:IVF196495 JFB196492:JFB196495 JOX196492:JOX196495 JYT196492:JYT196495 KIP196492:KIP196495 KSL196492:KSL196495 LCH196492:LCH196495 LMD196492:LMD196495 LVZ196492:LVZ196495 MFV196492:MFV196495 MPR196492:MPR196495 MZN196492:MZN196495 NJJ196492:NJJ196495 NTF196492:NTF196495 ODB196492:ODB196495 OMX196492:OMX196495 OWT196492:OWT196495 PGP196492:PGP196495 PQL196492:PQL196495 QAH196492:QAH196495 QKD196492:QKD196495 QTZ196492:QTZ196495 RDV196492:RDV196495 RNR196492:RNR196495 RXN196492:RXN196495 SHJ196492:SHJ196495 SRF196492:SRF196495 TBB196492:TBB196495 TKX196492:TKX196495 TUT196492:TUT196495 UEP196492:UEP196495 UOL196492:UOL196495 UYH196492:UYH196495 VID196492:VID196495 VRZ196492:VRZ196495 WBV196492:WBV196495 WLR196492:WLR196495 WVN196492:WVN196495 E262028:E262031 JB262028:JB262031 SX262028:SX262031 ACT262028:ACT262031 AMP262028:AMP262031 AWL262028:AWL262031 BGH262028:BGH262031 BQD262028:BQD262031 BZZ262028:BZZ262031 CJV262028:CJV262031 CTR262028:CTR262031 DDN262028:DDN262031 DNJ262028:DNJ262031 DXF262028:DXF262031 EHB262028:EHB262031 EQX262028:EQX262031 FAT262028:FAT262031 FKP262028:FKP262031 FUL262028:FUL262031 GEH262028:GEH262031 GOD262028:GOD262031 GXZ262028:GXZ262031 HHV262028:HHV262031 HRR262028:HRR262031 IBN262028:IBN262031 ILJ262028:ILJ262031 IVF262028:IVF262031 JFB262028:JFB262031 JOX262028:JOX262031 JYT262028:JYT262031 KIP262028:KIP262031 KSL262028:KSL262031 LCH262028:LCH262031 LMD262028:LMD262031 LVZ262028:LVZ262031 MFV262028:MFV262031 MPR262028:MPR262031 MZN262028:MZN262031 NJJ262028:NJJ262031 NTF262028:NTF262031 ODB262028:ODB262031 OMX262028:OMX262031 OWT262028:OWT262031 PGP262028:PGP262031 PQL262028:PQL262031 QAH262028:QAH262031 QKD262028:QKD262031 QTZ262028:QTZ262031 RDV262028:RDV262031 RNR262028:RNR262031 RXN262028:RXN262031 SHJ262028:SHJ262031 SRF262028:SRF262031 TBB262028:TBB262031 TKX262028:TKX262031 TUT262028:TUT262031 UEP262028:UEP262031 UOL262028:UOL262031 UYH262028:UYH262031 VID262028:VID262031 VRZ262028:VRZ262031 WBV262028:WBV262031 WLR262028:WLR262031 WVN262028:WVN262031 E327564:E327567 JB327564:JB327567 SX327564:SX327567 ACT327564:ACT327567 AMP327564:AMP327567 AWL327564:AWL327567 BGH327564:BGH327567 BQD327564:BQD327567 BZZ327564:BZZ327567 CJV327564:CJV327567 CTR327564:CTR327567 DDN327564:DDN327567 DNJ327564:DNJ327567 DXF327564:DXF327567 EHB327564:EHB327567 EQX327564:EQX327567 FAT327564:FAT327567 FKP327564:FKP327567 FUL327564:FUL327567 GEH327564:GEH327567 GOD327564:GOD327567 GXZ327564:GXZ327567 HHV327564:HHV327567 HRR327564:HRR327567 IBN327564:IBN327567 ILJ327564:ILJ327567 IVF327564:IVF327567 JFB327564:JFB327567 JOX327564:JOX327567 JYT327564:JYT327567 KIP327564:KIP327567 KSL327564:KSL327567 LCH327564:LCH327567 LMD327564:LMD327567 LVZ327564:LVZ327567 MFV327564:MFV327567 MPR327564:MPR327567 MZN327564:MZN327567 NJJ327564:NJJ327567 NTF327564:NTF327567 ODB327564:ODB327567 OMX327564:OMX327567 OWT327564:OWT327567 PGP327564:PGP327567 PQL327564:PQL327567 QAH327564:QAH327567 QKD327564:QKD327567 QTZ327564:QTZ327567 RDV327564:RDV327567 RNR327564:RNR327567 RXN327564:RXN327567 SHJ327564:SHJ327567 SRF327564:SRF327567 TBB327564:TBB327567 TKX327564:TKX327567 TUT327564:TUT327567 UEP327564:UEP327567 UOL327564:UOL327567 UYH327564:UYH327567 VID327564:VID327567 VRZ327564:VRZ327567 WBV327564:WBV327567 WLR327564:WLR327567 WVN327564:WVN327567 E393100:E393103 JB393100:JB393103 SX393100:SX393103 ACT393100:ACT393103 AMP393100:AMP393103 AWL393100:AWL393103 BGH393100:BGH393103 BQD393100:BQD393103 BZZ393100:BZZ393103 CJV393100:CJV393103 CTR393100:CTR393103 DDN393100:DDN393103 DNJ393100:DNJ393103 DXF393100:DXF393103 EHB393100:EHB393103 EQX393100:EQX393103 FAT393100:FAT393103 FKP393100:FKP393103 FUL393100:FUL393103 GEH393100:GEH393103 GOD393100:GOD393103 GXZ393100:GXZ393103 HHV393100:HHV393103 HRR393100:HRR393103 IBN393100:IBN393103 ILJ393100:ILJ393103 IVF393100:IVF393103 JFB393100:JFB393103 JOX393100:JOX393103 JYT393100:JYT393103 KIP393100:KIP393103 KSL393100:KSL393103 LCH393100:LCH393103 LMD393100:LMD393103 LVZ393100:LVZ393103 MFV393100:MFV393103 MPR393100:MPR393103 MZN393100:MZN393103 NJJ393100:NJJ393103 NTF393100:NTF393103 ODB393100:ODB393103 OMX393100:OMX393103 OWT393100:OWT393103 PGP393100:PGP393103 PQL393100:PQL393103 QAH393100:QAH393103 QKD393100:QKD393103 QTZ393100:QTZ393103 RDV393100:RDV393103 RNR393100:RNR393103 RXN393100:RXN393103 SHJ393100:SHJ393103 SRF393100:SRF393103 TBB393100:TBB393103 TKX393100:TKX393103 TUT393100:TUT393103 UEP393100:UEP393103 UOL393100:UOL393103 UYH393100:UYH393103 VID393100:VID393103 VRZ393100:VRZ393103 WBV393100:WBV393103 WLR393100:WLR393103 WVN393100:WVN393103 E458636:E458639 JB458636:JB458639 SX458636:SX458639 ACT458636:ACT458639 AMP458636:AMP458639 AWL458636:AWL458639 BGH458636:BGH458639 BQD458636:BQD458639 BZZ458636:BZZ458639 CJV458636:CJV458639 CTR458636:CTR458639 DDN458636:DDN458639 DNJ458636:DNJ458639 DXF458636:DXF458639 EHB458636:EHB458639 EQX458636:EQX458639 FAT458636:FAT458639 FKP458636:FKP458639 FUL458636:FUL458639 GEH458636:GEH458639 GOD458636:GOD458639 GXZ458636:GXZ458639 HHV458636:HHV458639 HRR458636:HRR458639 IBN458636:IBN458639 ILJ458636:ILJ458639 IVF458636:IVF458639 JFB458636:JFB458639 JOX458636:JOX458639 JYT458636:JYT458639 KIP458636:KIP458639 KSL458636:KSL458639 LCH458636:LCH458639 LMD458636:LMD458639 LVZ458636:LVZ458639 MFV458636:MFV458639 MPR458636:MPR458639 MZN458636:MZN458639 NJJ458636:NJJ458639 NTF458636:NTF458639 ODB458636:ODB458639 OMX458636:OMX458639 OWT458636:OWT458639 PGP458636:PGP458639 PQL458636:PQL458639 QAH458636:QAH458639 QKD458636:QKD458639 QTZ458636:QTZ458639 RDV458636:RDV458639 RNR458636:RNR458639 RXN458636:RXN458639 SHJ458636:SHJ458639 SRF458636:SRF458639 TBB458636:TBB458639 TKX458636:TKX458639 TUT458636:TUT458639 UEP458636:UEP458639 UOL458636:UOL458639 UYH458636:UYH458639 VID458636:VID458639 VRZ458636:VRZ458639 WBV458636:WBV458639 WLR458636:WLR458639 WVN458636:WVN458639 E524172:E524175 JB524172:JB524175 SX524172:SX524175 ACT524172:ACT524175 AMP524172:AMP524175 AWL524172:AWL524175 BGH524172:BGH524175 BQD524172:BQD524175 BZZ524172:BZZ524175 CJV524172:CJV524175 CTR524172:CTR524175 DDN524172:DDN524175 DNJ524172:DNJ524175 DXF524172:DXF524175 EHB524172:EHB524175 EQX524172:EQX524175 FAT524172:FAT524175 FKP524172:FKP524175 FUL524172:FUL524175 GEH524172:GEH524175 GOD524172:GOD524175 GXZ524172:GXZ524175 HHV524172:HHV524175 HRR524172:HRR524175 IBN524172:IBN524175 ILJ524172:ILJ524175 IVF524172:IVF524175 JFB524172:JFB524175 JOX524172:JOX524175 JYT524172:JYT524175 KIP524172:KIP524175 KSL524172:KSL524175 LCH524172:LCH524175 LMD524172:LMD524175 LVZ524172:LVZ524175 MFV524172:MFV524175 MPR524172:MPR524175 MZN524172:MZN524175 NJJ524172:NJJ524175 NTF524172:NTF524175 ODB524172:ODB524175 OMX524172:OMX524175 OWT524172:OWT524175 PGP524172:PGP524175 PQL524172:PQL524175 QAH524172:QAH524175 QKD524172:QKD524175 QTZ524172:QTZ524175 RDV524172:RDV524175 RNR524172:RNR524175 RXN524172:RXN524175 SHJ524172:SHJ524175 SRF524172:SRF524175 TBB524172:TBB524175 TKX524172:TKX524175 TUT524172:TUT524175 UEP524172:UEP524175 UOL524172:UOL524175 UYH524172:UYH524175 VID524172:VID524175 VRZ524172:VRZ524175 WBV524172:WBV524175 WLR524172:WLR524175 WVN524172:WVN524175 E589708:E589711 JB589708:JB589711 SX589708:SX589711 ACT589708:ACT589711 AMP589708:AMP589711 AWL589708:AWL589711 BGH589708:BGH589711 BQD589708:BQD589711 BZZ589708:BZZ589711 CJV589708:CJV589711 CTR589708:CTR589711 DDN589708:DDN589711 DNJ589708:DNJ589711 DXF589708:DXF589711 EHB589708:EHB589711 EQX589708:EQX589711 FAT589708:FAT589711 FKP589708:FKP589711 FUL589708:FUL589711 GEH589708:GEH589711 GOD589708:GOD589711 GXZ589708:GXZ589711 HHV589708:HHV589711 HRR589708:HRR589711 IBN589708:IBN589711 ILJ589708:ILJ589711 IVF589708:IVF589711 JFB589708:JFB589711 JOX589708:JOX589711 JYT589708:JYT589711 KIP589708:KIP589711 KSL589708:KSL589711 LCH589708:LCH589711 LMD589708:LMD589711 LVZ589708:LVZ589711 MFV589708:MFV589711 MPR589708:MPR589711 MZN589708:MZN589711 NJJ589708:NJJ589711 NTF589708:NTF589711 ODB589708:ODB589711 OMX589708:OMX589711 OWT589708:OWT589711 PGP589708:PGP589711 PQL589708:PQL589711 QAH589708:QAH589711 QKD589708:QKD589711 QTZ589708:QTZ589711 RDV589708:RDV589711 RNR589708:RNR589711 RXN589708:RXN589711 SHJ589708:SHJ589711 SRF589708:SRF589711 TBB589708:TBB589711 TKX589708:TKX589711 TUT589708:TUT589711 UEP589708:UEP589711 UOL589708:UOL589711 UYH589708:UYH589711 VID589708:VID589711 VRZ589708:VRZ589711 WBV589708:WBV589711 WLR589708:WLR589711 WVN589708:WVN589711 E655244:E655247 JB655244:JB655247 SX655244:SX655247 ACT655244:ACT655247 AMP655244:AMP655247 AWL655244:AWL655247 BGH655244:BGH655247 BQD655244:BQD655247 BZZ655244:BZZ655247 CJV655244:CJV655247 CTR655244:CTR655247 DDN655244:DDN655247 DNJ655244:DNJ655247 DXF655244:DXF655247 EHB655244:EHB655247 EQX655244:EQX655247 FAT655244:FAT655247 FKP655244:FKP655247 FUL655244:FUL655247 GEH655244:GEH655247 GOD655244:GOD655247 GXZ655244:GXZ655247 HHV655244:HHV655247 HRR655244:HRR655247 IBN655244:IBN655247 ILJ655244:ILJ655247 IVF655244:IVF655247 JFB655244:JFB655247 JOX655244:JOX655247 JYT655244:JYT655247 KIP655244:KIP655247 KSL655244:KSL655247 LCH655244:LCH655247 LMD655244:LMD655247 LVZ655244:LVZ655247 MFV655244:MFV655247 MPR655244:MPR655247 MZN655244:MZN655247 NJJ655244:NJJ655247 NTF655244:NTF655247 ODB655244:ODB655247 OMX655244:OMX655247 OWT655244:OWT655247 PGP655244:PGP655247 PQL655244:PQL655247 QAH655244:QAH655247 QKD655244:QKD655247 QTZ655244:QTZ655247 RDV655244:RDV655247 RNR655244:RNR655247 RXN655244:RXN655247 SHJ655244:SHJ655247 SRF655244:SRF655247 TBB655244:TBB655247 TKX655244:TKX655247 TUT655244:TUT655247 UEP655244:UEP655247 UOL655244:UOL655247 UYH655244:UYH655247 VID655244:VID655247 VRZ655244:VRZ655247 WBV655244:WBV655247 WLR655244:WLR655247 WVN655244:WVN655247 E720780:E720783 JB720780:JB720783 SX720780:SX720783 ACT720780:ACT720783 AMP720780:AMP720783 AWL720780:AWL720783 BGH720780:BGH720783 BQD720780:BQD720783 BZZ720780:BZZ720783 CJV720780:CJV720783 CTR720780:CTR720783 DDN720780:DDN720783 DNJ720780:DNJ720783 DXF720780:DXF720783 EHB720780:EHB720783 EQX720780:EQX720783 FAT720780:FAT720783 FKP720780:FKP720783 FUL720780:FUL720783 GEH720780:GEH720783 GOD720780:GOD720783 GXZ720780:GXZ720783 HHV720780:HHV720783 HRR720780:HRR720783 IBN720780:IBN720783 ILJ720780:ILJ720783 IVF720780:IVF720783 JFB720780:JFB720783 JOX720780:JOX720783 JYT720780:JYT720783 KIP720780:KIP720783 KSL720780:KSL720783 LCH720780:LCH720783 LMD720780:LMD720783 LVZ720780:LVZ720783 MFV720780:MFV720783 MPR720780:MPR720783 MZN720780:MZN720783 NJJ720780:NJJ720783 NTF720780:NTF720783 ODB720780:ODB720783 OMX720780:OMX720783 OWT720780:OWT720783 PGP720780:PGP720783 PQL720780:PQL720783 QAH720780:QAH720783 QKD720780:QKD720783 QTZ720780:QTZ720783 RDV720780:RDV720783 RNR720780:RNR720783 RXN720780:RXN720783 SHJ720780:SHJ720783 SRF720780:SRF720783 TBB720780:TBB720783 TKX720780:TKX720783 TUT720780:TUT720783 UEP720780:UEP720783 UOL720780:UOL720783 UYH720780:UYH720783 VID720780:VID720783 VRZ720780:VRZ720783 WBV720780:WBV720783 WLR720780:WLR720783 WVN720780:WVN720783 E786316:E786319 JB786316:JB786319 SX786316:SX786319 ACT786316:ACT786319 AMP786316:AMP786319 AWL786316:AWL786319 BGH786316:BGH786319 BQD786316:BQD786319 BZZ786316:BZZ786319 CJV786316:CJV786319 CTR786316:CTR786319 DDN786316:DDN786319 DNJ786316:DNJ786319 DXF786316:DXF786319 EHB786316:EHB786319 EQX786316:EQX786319 FAT786316:FAT786319 FKP786316:FKP786319 FUL786316:FUL786319 GEH786316:GEH786319 GOD786316:GOD786319 GXZ786316:GXZ786319 HHV786316:HHV786319 HRR786316:HRR786319 IBN786316:IBN786319 ILJ786316:ILJ786319 IVF786316:IVF786319 JFB786316:JFB786319 JOX786316:JOX786319 JYT786316:JYT786319 KIP786316:KIP786319 KSL786316:KSL786319 LCH786316:LCH786319 LMD786316:LMD786319 LVZ786316:LVZ786319 MFV786316:MFV786319 MPR786316:MPR786319 MZN786316:MZN786319 NJJ786316:NJJ786319 NTF786316:NTF786319 ODB786316:ODB786319 OMX786316:OMX786319 OWT786316:OWT786319 PGP786316:PGP786319 PQL786316:PQL786319 QAH786316:QAH786319 QKD786316:QKD786319 QTZ786316:QTZ786319 RDV786316:RDV786319 RNR786316:RNR786319 RXN786316:RXN786319 SHJ786316:SHJ786319 SRF786316:SRF786319 TBB786316:TBB786319 TKX786316:TKX786319 TUT786316:TUT786319 UEP786316:UEP786319 UOL786316:UOL786319 UYH786316:UYH786319 VID786316:VID786319 VRZ786316:VRZ786319 WBV786316:WBV786319 WLR786316:WLR786319 WVN786316:WVN786319 E851852:E851855 JB851852:JB851855 SX851852:SX851855 ACT851852:ACT851855 AMP851852:AMP851855 AWL851852:AWL851855 BGH851852:BGH851855 BQD851852:BQD851855 BZZ851852:BZZ851855 CJV851852:CJV851855 CTR851852:CTR851855 DDN851852:DDN851855 DNJ851852:DNJ851855 DXF851852:DXF851855 EHB851852:EHB851855 EQX851852:EQX851855 FAT851852:FAT851855 FKP851852:FKP851855 FUL851852:FUL851855 GEH851852:GEH851855 GOD851852:GOD851855 GXZ851852:GXZ851855 HHV851852:HHV851855 HRR851852:HRR851855 IBN851852:IBN851855 ILJ851852:ILJ851855 IVF851852:IVF851855 JFB851852:JFB851855 JOX851852:JOX851855 JYT851852:JYT851855 KIP851852:KIP851855 KSL851852:KSL851855 LCH851852:LCH851855 LMD851852:LMD851855 LVZ851852:LVZ851855 MFV851852:MFV851855 MPR851852:MPR851855 MZN851852:MZN851855 NJJ851852:NJJ851855 NTF851852:NTF851855 ODB851852:ODB851855 OMX851852:OMX851855 OWT851852:OWT851855 PGP851852:PGP851855 PQL851852:PQL851855 QAH851852:QAH851855 QKD851852:QKD851855 QTZ851852:QTZ851855 RDV851852:RDV851855 RNR851852:RNR851855 RXN851852:RXN851855 SHJ851852:SHJ851855 SRF851852:SRF851855 TBB851852:TBB851855 TKX851852:TKX851855 TUT851852:TUT851855 UEP851852:UEP851855 UOL851852:UOL851855 UYH851852:UYH851855 VID851852:VID851855 VRZ851852:VRZ851855 WBV851852:WBV851855 WLR851852:WLR851855 WVN851852:WVN851855 E917388:E917391 JB917388:JB917391 SX917388:SX917391 ACT917388:ACT917391 AMP917388:AMP917391 AWL917388:AWL917391 BGH917388:BGH917391 BQD917388:BQD917391 BZZ917388:BZZ917391 CJV917388:CJV917391 CTR917388:CTR917391 DDN917388:DDN917391 DNJ917388:DNJ917391 DXF917388:DXF917391 EHB917388:EHB917391 EQX917388:EQX917391 FAT917388:FAT917391 FKP917388:FKP917391 FUL917388:FUL917391 GEH917388:GEH917391 GOD917388:GOD917391 GXZ917388:GXZ917391 HHV917388:HHV917391 HRR917388:HRR917391 IBN917388:IBN917391 ILJ917388:ILJ917391 IVF917388:IVF917391 JFB917388:JFB917391 JOX917388:JOX917391 JYT917388:JYT917391 KIP917388:KIP917391 KSL917388:KSL917391 LCH917388:LCH917391 LMD917388:LMD917391 LVZ917388:LVZ917391 MFV917388:MFV917391 MPR917388:MPR917391 MZN917388:MZN917391 NJJ917388:NJJ917391 NTF917388:NTF917391 ODB917388:ODB917391 OMX917388:OMX917391 OWT917388:OWT917391 PGP917388:PGP917391 PQL917388:PQL917391 QAH917388:QAH917391 QKD917388:QKD917391 QTZ917388:QTZ917391 RDV917388:RDV917391 RNR917388:RNR917391 RXN917388:RXN917391 SHJ917388:SHJ917391 SRF917388:SRF917391 TBB917388:TBB917391 TKX917388:TKX917391 TUT917388:TUT917391 UEP917388:UEP917391 UOL917388:UOL917391 UYH917388:UYH917391 VID917388:VID917391 VRZ917388:VRZ917391 WBV917388:WBV917391 WLR917388:WLR917391 WVN917388:WVN917391 E982924:E982927 JB982924:JB982927 SX982924:SX982927 ACT982924:ACT982927 AMP982924:AMP982927 AWL982924:AWL982927 BGH982924:BGH982927 BQD982924:BQD982927 BZZ982924:BZZ982927 CJV982924:CJV982927 CTR982924:CTR982927 DDN982924:DDN982927 DNJ982924:DNJ982927 DXF982924:DXF982927 EHB982924:EHB982927 EQX982924:EQX982927 FAT982924:FAT982927 FKP982924:FKP982927 FUL982924:FUL982927 GEH982924:GEH982927 GOD982924:GOD982927 GXZ982924:GXZ982927 HHV982924:HHV982927 HRR982924:HRR982927 IBN982924:IBN982927 ILJ982924:ILJ982927 IVF982924:IVF982927 JFB982924:JFB982927 JOX982924:JOX982927 JYT982924:JYT982927 KIP982924:KIP982927 KSL982924:KSL982927 LCH982924:LCH982927 LMD982924:LMD982927 LVZ982924:LVZ982927 MFV982924:MFV982927 MPR982924:MPR982927 MZN982924:MZN982927 NJJ982924:NJJ982927 NTF982924:NTF982927 ODB982924:ODB982927 OMX982924:OMX982927 OWT982924:OWT982927 PGP982924:PGP982927 PQL982924:PQL982927 QAH982924:QAH982927 QKD982924:QKD982927 QTZ982924:QTZ982927 RDV982924:RDV982927 RNR982924:RNR982927 RXN982924:RXN982927 SHJ982924:SHJ982927 SRF982924:SRF982927 TBB982924:TBB982927 TKX982924:TKX982927 TUT982924:TUT982927 UEP982924:UEP982927 UOL982924:UOL982927 UYH982924:UYH982927 VID982924:VID982927 VRZ982924:VRZ982927 WBV982924:WBV982927 WLR982924:WLR982927 WVN982924:WVN982927 E65375 JB65375 SX65375 ACT65375 AMP65375 AWL65375 BGH65375 BQD65375 BZZ65375 CJV65375 CTR65375 DDN65375 DNJ65375 DXF65375 EHB65375 EQX65375 FAT65375 FKP65375 FUL65375 GEH65375 GOD65375 GXZ65375 HHV65375 HRR65375 IBN65375 ILJ65375 IVF65375 JFB65375 JOX65375 JYT65375 KIP65375 KSL65375 LCH65375 LMD65375 LVZ65375 MFV65375 MPR65375 MZN65375 NJJ65375 NTF65375 ODB65375 OMX65375 OWT65375 PGP65375 PQL65375 QAH65375 QKD65375 QTZ65375 RDV65375 RNR65375 RXN65375 SHJ65375 SRF65375 TBB65375 TKX65375 TUT65375 UEP65375 UOL65375 UYH65375 VID65375 VRZ65375 WBV65375 WLR65375 WVN65375 E130911 JB130911 SX130911 ACT130911 AMP130911 AWL130911 BGH130911 BQD130911 BZZ130911 CJV130911 CTR130911 DDN130911 DNJ130911 DXF130911 EHB130911 EQX130911 FAT130911 FKP130911 FUL130911 GEH130911 GOD130911 GXZ130911 HHV130911 HRR130911 IBN130911 ILJ130911 IVF130911 JFB130911 JOX130911 JYT130911 KIP130911 KSL130911 LCH130911 LMD130911 LVZ130911 MFV130911 MPR130911 MZN130911 NJJ130911 NTF130911 ODB130911 OMX130911 OWT130911 PGP130911 PQL130911 QAH130911 QKD130911 QTZ130911 RDV130911 RNR130911 RXN130911 SHJ130911 SRF130911 TBB130911 TKX130911 TUT130911 UEP130911 UOL130911 UYH130911 VID130911 VRZ130911 WBV130911 WLR130911 WVN130911 E196447 JB196447 SX196447 ACT196447 AMP196447 AWL196447 BGH196447 BQD196447 BZZ196447 CJV196447 CTR196447 DDN196447 DNJ196447 DXF196447 EHB196447 EQX196447 FAT196447 FKP196447 FUL196447 GEH196447 GOD196447 GXZ196447 HHV196447 HRR196447 IBN196447 ILJ196447 IVF196447 JFB196447 JOX196447 JYT196447 KIP196447 KSL196447 LCH196447 LMD196447 LVZ196447 MFV196447 MPR196447 MZN196447 NJJ196447 NTF196447 ODB196447 OMX196447 OWT196447 PGP196447 PQL196447 QAH196447 QKD196447 QTZ196447 RDV196447 RNR196447 RXN196447 SHJ196447 SRF196447 TBB196447 TKX196447 TUT196447 UEP196447 UOL196447 UYH196447 VID196447 VRZ196447 WBV196447 WLR196447 WVN196447 E261983 JB261983 SX261983 ACT261983 AMP261983 AWL261983 BGH261983 BQD261983 BZZ261983 CJV261983 CTR261983 DDN261983 DNJ261983 DXF261983 EHB261983 EQX261983 FAT261983 FKP261983 FUL261983 GEH261983 GOD261983 GXZ261983 HHV261983 HRR261983 IBN261983 ILJ261983 IVF261983 JFB261983 JOX261983 JYT261983 KIP261983 KSL261983 LCH261983 LMD261983 LVZ261983 MFV261983 MPR261983 MZN261983 NJJ261983 NTF261983 ODB261983 OMX261983 OWT261983 PGP261983 PQL261983 QAH261983 QKD261983 QTZ261983 RDV261983 RNR261983 RXN261983 SHJ261983 SRF261983 TBB261983 TKX261983 TUT261983 UEP261983 UOL261983 UYH261983 VID261983 VRZ261983 WBV261983 WLR261983 WVN261983 E327519 JB327519 SX327519 ACT327519 AMP327519 AWL327519 BGH327519 BQD327519 BZZ327519 CJV327519 CTR327519 DDN327519 DNJ327519 DXF327519 EHB327519 EQX327519 FAT327519 FKP327519 FUL327519 GEH327519 GOD327519 GXZ327519 HHV327519 HRR327519 IBN327519 ILJ327519 IVF327519 JFB327519 JOX327519 JYT327519 KIP327519 KSL327519 LCH327519 LMD327519 LVZ327519 MFV327519 MPR327519 MZN327519 NJJ327519 NTF327519 ODB327519 OMX327519 OWT327519 PGP327519 PQL327519 QAH327519 QKD327519 QTZ327519 RDV327519 RNR327519 RXN327519 SHJ327519 SRF327519 TBB327519 TKX327519 TUT327519 UEP327519 UOL327519 UYH327519 VID327519 VRZ327519 WBV327519 WLR327519 WVN327519 E393055 JB393055 SX393055 ACT393055 AMP393055 AWL393055 BGH393055 BQD393055 BZZ393055 CJV393055 CTR393055 DDN393055 DNJ393055 DXF393055 EHB393055 EQX393055 FAT393055 FKP393055 FUL393055 GEH393055 GOD393055 GXZ393055 HHV393055 HRR393055 IBN393055 ILJ393055 IVF393055 JFB393055 JOX393055 JYT393055 KIP393055 KSL393055 LCH393055 LMD393055 LVZ393055 MFV393055 MPR393055 MZN393055 NJJ393055 NTF393055 ODB393055 OMX393055 OWT393055 PGP393055 PQL393055 QAH393055 QKD393055 QTZ393055 RDV393055 RNR393055 RXN393055 SHJ393055 SRF393055 TBB393055 TKX393055 TUT393055 UEP393055 UOL393055 UYH393055 VID393055 VRZ393055 WBV393055 WLR393055 WVN393055 E458591 JB458591 SX458591 ACT458591 AMP458591 AWL458591 BGH458591 BQD458591 BZZ458591 CJV458591 CTR458591 DDN458591 DNJ458591 DXF458591 EHB458591 EQX458591 FAT458591 FKP458591 FUL458591 GEH458591 GOD458591 GXZ458591 HHV458591 HRR458591 IBN458591 ILJ458591 IVF458591 JFB458591 JOX458591 JYT458591 KIP458591 KSL458591 LCH458591 LMD458591 LVZ458591 MFV458591 MPR458591 MZN458591 NJJ458591 NTF458591 ODB458591 OMX458591 OWT458591 PGP458591 PQL458591 QAH458591 QKD458591 QTZ458591 RDV458591 RNR458591 RXN458591 SHJ458591 SRF458591 TBB458591 TKX458591 TUT458591 UEP458591 UOL458591 UYH458591 VID458591 VRZ458591 WBV458591 WLR458591 WVN458591 E524127 JB524127 SX524127 ACT524127 AMP524127 AWL524127 BGH524127 BQD524127 BZZ524127 CJV524127 CTR524127 DDN524127 DNJ524127 DXF524127 EHB524127 EQX524127 FAT524127 FKP524127 FUL524127 GEH524127 GOD524127 GXZ524127 HHV524127 HRR524127 IBN524127 ILJ524127 IVF524127 JFB524127 JOX524127 JYT524127 KIP524127 KSL524127 LCH524127 LMD524127 LVZ524127 MFV524127 MPR524127 MZN524127 NJJ524127 NTF524127 ODB524127 OMX524127 OWT524127 PGP524127 PQL524127 QAH524127 QKD524127 QTZ524127 RDV524127 RNR524127 RXN524127 SHJ524127 SRF524127 TBB524127 TKX524127 TUT524127 UEP524127 UOL524127 UYH524127 VID524127 VRZ524127 WBV524127 WLR524127 WVN524127 E589663 JB589663 SX589663 ACT589663 AMP589663 AWL589663 BGH589663 BQD589663 BZZ589663 CJV589663 CTR589663 DDN589663 DNJ589663 DXF589663 EHB589663 EQX589663 FAT589663 FKP589663 FUL589663 GEH589663 GOD589663 GXZ589663 HHV589663 HRR589663 IBN589663 ILJ589663 IVF589663 JFB589663 JOX589663 JYT589663 KIP589663 KSL589663 LCH589663 LMD589663 LVZ589663 MFV589663 MPR589663 MZN589663 NJJ589663 NTF589663 ODB589663 OMX589663 OWT589663 PGP589663 PQL589663 QAH589663 QKD589663 QTZ589663 RDV589663 RNR589663 RXN589663 SHJ589663 SRF589663 TBB589663 TKX589663 TUT589663 UEP589663 UOL589663 UYH589663 VID589663 VRZ589663 WBV589663 WLR589663 WVN589663 E655199 JB655199 SX655199 ACT655199 AMP655199 AWL655199 BGH655199 BQD655199 BZZ655199 CJV655199 CTR655199 DDN655199 DNJ655199 DXF655199 EHB655199 EQX655199 FAT655199 FKP655199 FUL655199 GEH655199 GOD655199 GXZ655199 HHV655199 HRR655199 IBN655199 ILJ655199 IVF655199 JFB655199 JOX655199 JYT655199 KIP655199 KSL655199 LCH655199 LMD655199 LVZ655199 MFV655199 MPR655199 MZN655199 NJJ655199 NTF655199 ODB655199 OMX655199 OWT655199 PGP655199 PQL655199 QAH655199 QKD655199 QTZ655199 RDV655199 RNR655199 RXN655199 SHJ655199 SRF655199 TBB655199 TKX655199 TUT655199 UEP655199 UOL655199 UYH655199 VID655199 VRZ655199 WBV655199 WLR655199 WVN655199 E720735 JB720735 SX720735 ACT720735 AMP720735 AWL720735 BGH720735 BQD720735 BZZ720735 CJV720735 CTR720735 DDN720735 DNJ720735 DXF720735 EHB720735 EQX720735 FAT720735 FKP720735 FUL720735 GEH720735 GOD720735 GXZ720735 HHV720735 HRR720735 IBN720735 ILJ720735 IVF720735 JFB720735 JOX720735 JYT720735 KIP720735 KSL720735 LCH720735 LMD720735 LVZ720735 MFV720735 MPR720735 MZN720735 NJJ720735 NTF720735 ODB720735 OMX720735 OWT720735 PGP720735 PQL720735 QAH720735 QKD720735 QTZ720735 RDV720735 RNR720735 RXN720735 SHJ720735 SRF720735 TBB720735 TKX720735 TUT720735 UEP720735 UOL720735 UYH720735 VID720735 VRZ720735 WBV720735 WLR720735 WVN720735 E786271 JB786271 SX786271 ACT786271 AMP786271 AWL786271 BGH786271 BQD786271 BZZ786271 CJV786271 CTR786271 DDN786271 DNJ786271 DXF786271 EHB786271 EQX786271 FAT786271 FKP786271 FUL786271 GEH786271 GOD786271 GXZ786271 HHV786271 HRR786271 IBN786271 ILJ786271 IVF786271 JFB786271 JOX786271 JYT786271 KIP786271 KSL786271 LCH786271 LMD786271 LVZ786271 MFV786271 MPR786271 MZN786271 NJJ786271 NTF786271 ODB786271 OMX786271 OWT786271 PGP786271 PQL786271 QAH786271 QKD786271 QTZ786271 RDV786271 RNR786271 RXN786271 SHJ786271 SRF786271 TBB786271 TKX786271 TUT786271 UEP786271 UOL786271 UYH786271 VID786271 VRZ786271 WBV786271 WLR786271 WVN786271 E851807 JB851807 SX851807 ACT851807 AMP851807 AWL851807 BGH851807 BQD851807 BZZ851807 CJV851807 CTR851807 DDN851807 DNJ851807 DXF851807 EHB851807 EQX851807 FAT851807 FKP851807 FUL851807 GEH851807 GOD851807 GXZ851807 HHV851807 HRR851807 IBN851807 ILJ851807 IVF851807 JFB851807 JOX851807 JYT851807 KIP851807 KSL851807 LCH851807 LMD851807 LVZ851807 MFV851807 MPR851807 MZN851807 NJJ851807 NTF851807 ODB851807 OMX851807 OWT851807 PGP851807 PQL851807 QAH851807 QKD851807 QTZ851807 RDV851807 RNR851807 RXN851807 SHJ851807 SRF851807 TBB851807 TKX851807 TUT851807 UEP851807 UOL851807 UYH851807 VID851807 VRZ851807 WBV851807 WLR851807 WVN851807 E917343 JB917343 SX917343 ACT917343 AMP917343 AWL917343 BGH917343 BQD917343 BZZ917343 CJV917343 CTR917343 DDN917343 DNJ917343 DXF917343 EHB917343 EQX917343 FAT917343 FKP917343 FUL917343 GEH917343 GOD917343 GXZ917343 HHV917343 HRR917343 IBN917343 ILJ917343 IVF917343 JFB917343 JOX917343 JYT917343 KIP917343 KSL917343 LCH917343 LMD917343 LVZ917343 MFV917343 MPR917343 MZN917343 NJJ917343 NTF917343 ODB917343 OMX917343 OWT917343 PGP917343 PQL917343 QAH917343 QKD917343 QTZ917343 RDV917343 RNR917343 RXN917343 SHJ917343 SRF917343 TBB917343 TKX917343 TUT917343 UEP917343 UOL917343 UYH917343 VID917343 VRZ917343 WBV917343 WLR917343 WVN917343 E982879 JB982879 SX982879 ACT982879 AMP982879 AWL982879 BGH982879 BQD982879 BZZ982879 CJV982879 CTR982879 DDN982879 DNJ982879 DXF982879 EHB982879 EQX982879 FAT982879 FKP982879 FUL982879 GEH982879 GOD982879 GXZ982879 HHV982879 HRR982879 IBN982879 ILJ982879 IVF982879 JFB982879 JOX982879 JYT982879 KIP982879 KSL982879 LCH982879 LMD982879 LVZ982879 MFV982879 MPR982879 MZN982879 NJJ982879 NTF982879 ODB982879 OMX982879 OWT982879 PGP982879 PQL982879 QAH982879 QKD982879 QTZ982879 RDV982879 RNR982879 RXN982879 SHJ982879 SRF982879 TBB982879 TKX982879 TUT982879 UEP982879 UOL982879 UYH982879 VID982879 VRZ982879 WBV982879 WLR982879 WVN982879 L65441:S65441 JI65441 TE65441 ADA65441 AMW65441 AWS65441 BGO65441 BQK65441 CAG65441 CKC65441 CTY65441 DDU65441 DNQ65441 DXM65441 EHI65441 ERE65441 FBA65441 FKW65441 FUS65441 GEO65441 GOK65441 GYG65441 HIC65441 HRY65441 IBU65441 ILQ65441 IVM65441 JFI65441 JPE65441 JZA65441 KIW65441 KSS65441 LCO65441 LMK65441 LWG65441 MGC65441 MPY65441 MZU65441 NJQ65441 NTM65441 ODI65441 ONE65441 OXA65441 PGW65441 PQS65441 QAO65441 QKK65441 QUG65441 REC65441 RNY65441 RXU65441 SHQ65441 SRM65441 TBI65441 TLE65441 TVA65441 UEW65441 UOS65441 UYO65441 VIK65441 VSG65441 WCC65441 WLY65441 WVU65441 L130977:S130977 JI130977 TE130977 ADA130977 AMW130977 AWS130977 BGO130977 BQK130977 CAG130977 CKC130977 CTY130977 DDU130977 DNQ130977 DXM130977 EHI130977 ERE130977 FBA130977 FKW130977 FUS130977 GEO130977 GOK130977 GYG130977 HIC130977 HRY130977 IBU130977 ILQ130977 IVM130977 JFI130977 JPE130977 JZA130977 KIW130977 KSS130977 LCO130977 LMK130977 LWG130977 MGC130977 MPY130977 MZU130977 NJQ130977 NTM130977 ODI130977 ONE130977 OXA130977 PGW130977 PQS130977 QAO130977 QKK130977 QUG130977 REC130977 RNY130977 RXU130977 SHQ130977 SRM130977 TBI130977 TLE130977 TVA130977 UEW130977 UOS130977 UYO130977 VIK130977 VSG130977 WCC130977 WLY130977 WVU130977 L196513:S196513 JI196513 TE196513 ADA196513 AMW196513 AWS196513 BGO196513 BQK196513 CAG196513 CKC196513 CTY196513 DDU196513 DNQ196513 DXM196513 EHI196513 ERE196513 FBA196513 FKW196513 FUS196513 GEO196513 GOK196513 GYG196513 HIC196513 HRY196513 IBU196513 ILQ196513 IVM196513 JFI196513 JPE196513 JZA196513 KIW196513 KSS196513 LCO196513 LMK196513 LWG196513 MGC196513 MPY196513 MZU196513 NJQ196513 NTM196513 ODI196513 ONE196513 OXA196513 PGW196513 PQS196513 QAO196513 QKK196513 QUG196513 REC196513 RNY196513 RXU196513 SHQ196513 SRM196513 TBI196513 TLE196513 TVA196513 UEW196513 UOS196513 UYO196513 VIK196513 VSG196513 WCC196513 WLY196513 WVU196513 L262049:S262049 JI262049 TE262049 ADA262049 AMW262049 AWS262049 BGO262049 BQK262049 CAG262049 CKC262049 CTY262049 DDU262049 DNQ262049 DXM262049 EHI262049 ERE262049 FBA262049 FKW262049 FUS262049 GEO262049 GOK262049 GYG262049 HIC262049 HRY262049 IBU262049 ILQ262049 IVM262049 JFI262049 JPE262049 JZA262049 KIW262049 KSS262049 LCO262049 LMK262049 LWG262049 MGC262049 MPY262049 MZU262049 NJQ262049 NTM262049 ODI262049 ONE262049 OXA262049 PGW262049 PQS262049 QAO262049 QKK262049 QUG262049 REC262049 RNY262049 RXU262049 SHQ262049 SRM262049 TBI262049 TLE262049 TVA262049 UEW262049 UOS262049 UYO262049 VIK262049 VSG262049 WCC262049 WLY262049 WVU262049 L327585:S327585 JI327585 TE327585 ADA327585 AMW327585 AWS327585 BGO327585 BQK327585 CAG327585 CKC327585 CTY327585 DDU327585 DNQ327585 DXM327585 EHI327585 ERE327585 FBA327585 FKW327585 FUS327585 GEO327585 GOK327585 GYG327585 HIC327585 HRY327585 IBU327585 ILQ327585 IVM327585 JFI327585 JPE327585 JZA327585 KIW327585 KSS327585 LCO327585 LMK327585 LWG327585 MGC327585 MPY327585 MZU327585 NJQ327585 NTM327585 ODI327585 ONE327585 OXA327585 PGW327585 PQS327585 QAO327585 QKK327585 QUG327585 REC327585 RNY327585 RXU327585 SHQ327585 SRM327585 TBI327585 TLE327585 TVA327585 UEW327585 UOS327585 UYO327585 VIK327585 VSG327585 WCC327585 WLY327585 WVU327585 L393121:S393121 JI393121 TE393121 ADA393121 AMW393121 AWS393121 BGO393121 BQK393121 CAG393121 CKC393121 CTY393121 DDU393121 DNQ393121 DXM393121 EHI393121 ERE393121 FBA393121 FKW393121 FUS393121 GEO393121 GOK393121 GYG393121 HIC393121 HRY393121 IBU393121 ILQ393121 IVM393121 JFI393121 JPE393121 JZA393121 KIW393121 KSS393121 LCO393121 LMK393121 LWG393121 MGC393121 MPY393121 MZU393121 NJQ393121 NTM393121 ODI393121 ONE393121 OXA393121 PGW393121 PQS393121 QAO393121 QKK393121 QUG393121 REC393121 RNY393121 RXU393121 SHQ393121 SRM393121 TBI393121 TLE393121 TVA393121 UEW393121 UOS393121 UYO393121 VIK393121 VSG393121 WCC393121 WLY393121 WVU393121 L458657:S458657 JI458657 TE458657 ADA458657 AMW458657 AWS458657 BGO458657 BQK458657 CAG458657 CKC458657 CTY458657 DDU458657 DNQ458657 DXM458657 EHI458657 ERE458657 FBA458657 FKW458657 FUS458657 GEO458657 GOK458657 GYG458657 HIC458657 HRY458657 IBU458657 ILQ458657 IVM458657 JFI458657 JPE458657 JZA458657 KIW458657 KSS458657 LCO458657 LMK458657 LWG458657 MGC458657 MPY458657 MZU458657 NJQ458657 NTM458657 ODI458657 ONE458657 OXA458657 PGW458657 PQS458657 QAO458657 QKK458657 QUG458657 REC458657 RNY458657 RXU458657 SHQ458657 SRM458657 TBI458657 TLE458657 TVA458657 UEW458657 UOS458657 UYO458657 VIK458657 VSG458657 WCC458657 WLY458657 WVU458657 L524193:S524193 JI524193 TE524193 ADA524193 AMW524193 AWS524193 BGO524193 BQK524193 CAG524193 CKC524193 CTY524193 DDU524193 DNQ524193 DXM524193 EHI524193 ERE524193 FBA524193 FKW524193 FUS524193 GEO524193 GOK524193 GYG524193 HIC524193 HRY524193 IBU524193 ILQ524193 IVM524193 JFI524193 JPE524193 JZA524193 KIW524193 KSS524193 LCO524193 LMK524193 LWG524193 MGC524193 MPY524193 MZU524193 NJQ524193 NTM524193 ODI524193 ONE524193 OXA524193 PGW524193 PQS524193 QAO524193 QKK524193 QUG524193 REC524193 RNY524193 RXU524193 SHQ524193 SRM524193 TBI524193 TLE524193 TVA524193 UEW524193 UOS524193 UYO524193 VIK524193 VSG524193 WCC524193 WLY524193 WVU524193 L589729:S589729 JI589729 TE589729 ADA589729 AMW589729 AWS589729 BGO589729 BQK589729 CAG589729 CKC589729 CTY589729 DDU589729 DNQ589729 DXM589729 EHI589729 ERE589729 FBA589729 FKW589729 FUS589729 GEO589729 GOK589729 GYG589729 HIC589729 HRY589729 IBU589729 ILQ589729 IVM589729 JFI589729 JPE589729 JZA589729 KIW589729 KSS589729 LCO589729 LMK589729 LWG589729 MGC589729 MPY589729 MZU589729 NJQ589729 NTM589729 ODI589729 ONE589729 OXA589729 PGW589729 PQS589729 QAO589729 QKK589729 QUG589729 REC589729 RNY589729 RXU589729 SHQ589729 SRM589729 TBI589729 TLE589729 TVA589729 UEW589729 UOS589729 UYO589729 VIK589729 VSG589729 WCC589729 WLY589729 WVU589729 L655265:S655265 JI655265 TE655265 ADA655265 AMW655265 AWS655265 BGO655265 BQK655265 CAG655265 CKC655265 CTY655265 DDU655265 DNQ655265 DXM655265 EHI655265 ERE655265 FBA655265 FKW655265 FUS655265 GEO655265 GOK655265 GYG655265 HIC655265 HRY655265 IBU655265 ILQ655265 IVM655265 JFI655265 JPE655265 JZA655265 KIW655265 KSS655265 LCO655265 LMK655265 LWG655265 MGC655265 MPY655265 MZU655265 NJQ655265 NTM655265 ODI655265 ONE655265 OXA655265 PGW655265 PQS655265 QAO655265 QKK655265 QUG655265 REC655265 RNY655265 RXU655265 SHQ655265 SRM655265 TBI655265 TLE655265 TVA655265 UEW655265 UOS655265 UYO655265 VIK655265 VSG655265 WCC655265 WLY655265 WVU655265 L720801:S720801 JI720801 TE720801 ADA720801 AMW720801 AWS720801 BGO720801 BQK720801 CAG720801 CKC720801 CTY720801 DDU720801 DNQ720801 DXM720801 EHI720801 ERE720801 FBA720801 FKW720801 FUS720801 GEO720801 GOK720801 GYG720801 HIC720801 HRY720801 IBU720801 ILQ720801 IVM720801 JFI720801 JPE720801 JZA720801 KIW720801 KSS720801 LCO720801 LMK720801 LWG720801 MGC720801 MPY720801 MZU720801 NJQ720801 NTM720801 ODI720801 ONE720801 OXA720801 PGW720801 PQS720801 QAO720801 QKK720801 QUG720801 REC720801 RNY720801 RXU720801 SHQ720801 SRM720801 TBI720801 TLE720801 TVA720801 UEW720801 UOS720801 UYO720801 VIK720801 VSG720801 WCC720801 WLY720801 WVU720801 L786337:S786337 JI786337 TE786337 ADA786337 AMW786337 AWS786337 BGO786337 BQK786337 CAG786337 CKC786337 CTY786337 DDU786337 DNQ786337 DXM786337 EHI786337 ERE786337 FBA786337 FKW786337 FUS786337 GEO786337 GOK786337 GYG786337 HIC786337 HRY786337 IBU786337 ILQ786337 IVM786337 JFI786337 JPE786337 JZA786337 KIW786337 KSS786337 LCO786337 LMK786337 LWG786337 MGC786337 MPY786337 MZU786337 NJQ786337 NTM786337 ODI786337 ONE786337 OXA786337 PGW786337 PQS786337 QAO786337 QKK786337 QUG786337 REC786337 RNY786337 RXU786337 SHQ786337 SRM786337 TBI786337 TLE786337 TVA786337 UEW786337 UOS786337 UYO786337 VIK786337 VSG786337 WCC786337 WLY786337 WVU786337 L851873:S851873 JI851873 TE851873 ADA851873 AMW851873 AWS851873 BGO851873 BQK851873 CAG851873 CKC851873 CTY851873 DDU851873 DNQ851873 DXM851873 EHI851873 ERE851873 FBA851873 FKW851873 FUS851873 GEO851873 GOK851873 GYG851873 HIC851873 HRY851873 IBU851873 ILQ851873 IVM851873 JFI851873 JPE851873 JZA851873 KIW851873 KSS851873 LCO851873 LMK851873 LWG851873 MGC851873 MPY851873 MZU851873 NJQ851873 NTM851873 ODI851873 ONE851873 OXA851873 PGW851873 PQS851873 QAO851873 QKK851873 QUG851873 REC851873 RNY851873 RXU851873 SHQ851873 SRM851873 TBI851873 TLE851873 TVA851873 UEW851873 UOS851873 UYO851873 VIK851873 VSG851873 WCC851873 WLY851873 WVU851873 L917409:S917409 JI917409 TE917409 ADA917409 AMW917409 AWS917409 BGO917409 BQK917409 CAG917409 CKC917409 CTY917409 DDU917409 DNQ917409 DXM917409 EHI917409 ERE917409 FBA917409 FKW917409 FUS917409 GEO917409 GOK917409 GYG917409 HIC917409 HRY917409 IBU917409 ILQ917409 IVM917409 JFI917409 JPE917409 JZA917409 KIW917409 KSS917409 LCO917409 LMK917409 LWG917409 MGC917409 MPY917409 MZU917409 NJQ917409 NTM917409 ODI917409 ONE917409 OXA917409 PGW917409 PQS917409 QAO917409 QKK917409 QUG917409 REC917409 RNY917409 RXU917409 SHQ917409 SRM917409 TBI917409 TLE917409 TVA917409 UEW917409 UOS917409 UYO917409 VIK917409 VSG917409 WCC917409 WLY917409 WVU917409 L982945:S982945 JI982945 TE982945 ADA982945 AMW982945 AWS982945 BGO982945 BQK982945 CAG982945 CKC982945 CTY982945 DDU982945 DNQ982945 DXM982945 EHI982945 ERE982945 FBA982945 FKW982945 FUS982945 GEO982945 GOK982945 GYG982945 HIC982945 HRY982945 IBU982945 ILQ982945 IVM982945 JFI982945 JPE982945 JZA982945 KIW982945 KSS982945 LCO982945 LMK982945 LWG982945 MGC982945 MPY982945 MZU982945 NJQ982945 NTM982945 ODI982945 ONE982945 OXA982945 PGW982945 PQS982945 QAO982945 QKK982945 QUG982945 REC982945 RNY982945 RXU982945 SHQ982945 SRM982945 TBI982945 TLE982945 TVA982945 UEW982945 UOS982945 UYO982945 VIK982945 VSG982945 WCC982945 WLY982945 WVU982945 AH65439 JQ65439 TM65439 ADI65439 ANE65439 AXA65439 BGW65439 BQS65439 CAO65439 CKK65439 CUG65439 DEC65439 DNY65439 DXU65439 EHQ65439 ERM65439 FBI65439 FLE65439 FVA65439 GEW65439 GOS65439 GYO65439 HIK65439 HSG65439 ICC65439 ILY65439 IVU65439 JFQ65439 JPM65439 JZI65439 KJE65439 KTA65439 LCW65439 LMS65439 LWO65439 MGK65439 MQG65439 NAC65439 NJY65439 NTU65439 ODQ65439 ONM65439 OXI65439 PHE65439 PRA65439 QAW65439 QKS65439 QUO65439 REK65439 ROG65439 RYC65439 SHY65439 SRU65439 TBQ65439 TLM65439 TVI65439 UFE65439 UPA65439 UYW65439 VIS65439 VSO65439 WCK65439 WMG65439 WWC65439 AH130975 JQ130975 TM130975 ADI130975 ANE130975 AXA130975 BGW130975 BQS130975 CAO130975 CKK130975 CUG130975 DEC130975 DNY130975 DXU130975 EHQ130975 ERM130975 FBI130975 FLE130975 FVA130975 GEW130975 GOS130975 GYO130975 HIK130975 HSG130975 ICC130975 ILY130975 IVU130975 JFQ130975 JPM130975 JZI130975 KJE130975 KTA130975 LCW130975 LMS130975 LWO130975 MGK130975 MQG130975 NAC130975 NJY130975 NTU130975 ODQ130975 ONM130975 OXI130975 PHE130975 PRA130975 QAW130975 QKS130975 QUO130975 REK130975 ROG130975 RYC130975 SHY130975 SRU130975 TBQ130975 TLM130975 TVI130975 UFE130975 UPA130975 UYW130975 VIS130975 VSO130975 WCK130975 WMG130975 WWC130975 AH196511 JQ196511 TM196511 ADI196511 ANE196511 AXA196511 BGW196511 BQS196511 CAO196511 CKK196511 CUG196511 DEC196511 DNY196511 DXU196511 EHQ196511 ERM196511 FBI196511 FLE196511 FVA196511 GEW196511 GOS196511 GYO196511 HIK196511 HSG196511 ICC196511 ILY196511 IVU196511 JFQ196511 JPM196511 JZI196511 KJE196511 KTA196511 LCW196511 LMS196511 LWO196511 MGK196511 MQG196511 NAC196511 NJY196511 NTU196511 ODQ196511 ONM196511 OXI196511 PHE196511 PRA196511 QAW196511 QKS196511 QUO196511 REK196511 ROG196511 RYC196511 SHY196511 SRU196511 TBQ196511 TLM196511 TVI196511 UFE196511 UPA196511 UYW196511 VIS196511 VSO196511 WCK196511 WMG196511 WWC196511 AH262047 JQ262047 TM262047 ADI262047 ANE262047 AXA262047 BGW262047 BQS262047 CAO262047 CKK262047 CUG262047 DEC262047 DNY262047 DXU262047 EHQ262047 ERM262047 FBI262047 FLE262047 FVA262047 GEW262047 GOS262047 GYO262047 HIK262047 HSG262047 ICC262047 ILY262047 IVU262047 JFQ262047 JPM262047 JZI262047 KJE262047 KTA262047 LCW262047 LMS262047 LWO262047 MGK262047 MQG262047 NAC262047 NJY262047 NTU262047 ODQ262047 ONM262047 OXI262047 PHE262047 PRA262047 QAW262047 QKS262047 QUO262047 REK262047 ROG262047 RYC262047 SHY262047 SRU262047 TBQ262047 TLM262047 TVI262047 UFE262047 UPA262047 UYW262047 VIS262047 VSO262047 WCK262047 WMG262047 WWC262047 AH327583 JQ327583 TM327583 ADI327583 ANE327583 AXA327583 BGW327583 BQS327583 CAO327583 CKK327583 CUG327583 DEC327583 DNY327583 DXU327583 EHQ327583 ERM327583 FBI327583 FLE327583 FVA327583 GEW327583 GOS327583 GYO327583 HIK327583 HSG327583 ICC327583 ILY327583 IVU327583 JFQ327583 JPM327583 JZI327583 KJE327583 KTA327583 LCW327583 LMS327583 LWO327583 MGK327583 MQG327583 NAC327583 NJY327583 NTU327583 ODQ327583 ONM327583 OXI327583 PHE327583 PRA327583 QAW327583 QKS327583 QUO327583 REK327583 ROG327583 RYC327583 SHY327583 SRU327583 TBQ327583 TLM327583 TVI327583 UFE327583 UPA327583 UYW327583 VIS327583 VSO327583 WCK327583 WMG327583 WWC327583 AH393119 JQ393119 TM393119 ADI393119 ANE393119 AXA393119 BGW393119 BQS393119 CAO393119 CKK393119 CUG393119 DEC393119 DNY393119 DXU393119 EHQ393119 ERM393119 FBI393119 FLE393119 FVA393119 GEW393119 GOS393119 GYO393119 HIK393119 HSG393119 ICC393119 ILY393119 IVU393119 JFQ393119 JPM393119 JZI393119 KJE393119 KTA393119 LCW393119 LMS393119 LWO393119 MGK393119 MQG393119 NAC393119 NJY393119 NTU393119 ODQ393119 ONM393119 OXI393119 PHE393119 PRA393119 QAW393119 QKS393119 QUO393119 REK393119 ROG393119 RYC393119 SHY393119 SRU393119 TBQ393119 TLM393119 TVI393119 UFE393119 UPA393119 UYW393119 VIS393119 VSO393119 WCK393119 WMG393119 WWC393119 AH458655 JQ458655 TM458655 ADI458655 ANE458655 AXA458655 BGW458655 BQS458655 CAO458655 CKK458655 CUG458655 DEC458655 DNY458655 DXU458655 EHQ458655 ERM458655 FBI458655 FLE458655 FVA458655 GEW458655 GOS458655 GYO458655 HIK458655 HSG458655 ICC458655 ILY458655 IVU458655 JFQ458655 JPM458655 JZI458655 KJE458655 KTA458655 LCW458655 LMS458655 LWO458655 MGK458655 MQG458655 NAC458655 NJY458655 NTU458655 ODQ458655 ONM458655 OXI458655 PHE458655 PRA458655 QAW458655 QKS458655 QUO458655 REK458655 ROG458655 RYC458655 SHY458655 SRU458655 TBQ458655 TLM458655 TVI458655 UFE458655 UPA458655 UYW458655 VIS458655 VSO458655 WCK458655 WMG458655 WWC458655 AH524191 JQ524191 TM524191 ADI524191 ANE524191 AXA524191 BGW524191 BQS524191 CAO524191 CKK524191 CUG524191 DEC524191 DNY524191 DXU524191 EHQ524191 ERM524191 FBI524191 FLE524191 FVA524191 GEW524191 GOS524191 GYO524191 HIK524191 HSG524191 ICC524191 ILY524191 IVU524191 JFQ524191 JPM524191 JZI524191 KJE524191 KTA524191 LCW524191 LMS524191 LWO524191 MGK524191 MQG524191 NAC524191 NJY524191 NTU524191 ODQ524191 ONM524191 OXI524191 PHE524191 PRA524191 QAW524191 QKS524191 QUO524191 REK524191 ROG524191 RYC524191 SHY524191 SRU524191 TBQ524191 TLM524191 TVI524191 UFE524191 UPA524191 UYW524191 VIS524191 VSO524191 WCK524191 WMG524191 WWC524191 AH589727 JQ589727 TM589727 ADI589727 ANE589727 AXA589727 BGW589727 BQS589727 CAO589727 CKK589727 CUG589727 DEC589727 DNY589727 DXU589727 EHQ589727 ERM589727 FBI589727 FLE589727 FVA589727 GEW589727 GOS589727 GYO589727 HIK589727 HSG589727 ICC589727 ILY589727 IVU589727 JFQ589727 JPM589727 JZI589727 KJE589727 KTA589727 LCW589727 LMS589727 LWO589727 MGK589727 MQG589727 NAC589727 NJY589727 NTU589727 ODQ589727 ONM589727 OXI589727 PHE589727 PRA589727 QAW589727 QKS589727 QUO589727 REK589727 ROG589727 RYC589727 SHY589727 SRU589727 TBQ589727 TLM589727 TVI589727 UFE589727 UPA589727 UYW589727 VIS589727 VSO589727 WCK589727 WMG589727 WWC589727 AH655263 JQ655263 TM655263 ADI655263 ANE655263 AXA655263 BGW655263 BQS655263 CAO655263 CKK655263 CUG655263 DEC655263 DNY655263 DXU655263 EHQ655263 ERM655263 FBI655263 FLE655263 FVA655263 GEW655263 GOS655263 GYO655263 HIK655263 HSG655263 ICC655263 ILY655263 IVU655263 JFQ655263 JPM655263 JZI655263 KJE655263 KTA655263 LCW655263 LMS655263 LWO655263 MGK655263 MQG655263 NAC655263 NJY655263 NTU655263 ODQ655263 ONM655263 OXI655263 PHE655263 PRA655263 QAW655263 QKS655263 QUO655263 REK655263 ROG655263 RYC655263 SHY655263 SRU655263 TBQ655263 TLM655263 TVI655263 UFE655263 UPA655263 UYW655263 VIS655263 VSO655263 WCK655263 WMG655263 WWC655263 AH720799 JQ720799 TM720799 ADI720799 ANE720799 AXA720799 BGW720799 BQS720799 CAO720799 CKK720799 CUG720799 DEC720799 DNY720799 DXU720799 EHQ720799 ERM720799 FBI720799 FLE720799 FVA720799 GEW720799 GOS720799 GYO720799 HIK720799 HSG720799 ICC720799 ILY720799 IVU720799 JFQ720799 JPM720799 JZI720799 KJE720799 KTA720799 LCW720799 LMS720799 LWO720799 MGK720799 MQG720799 NAC720799 NJY720799 NTU720799 ODQ720799 ONM720799 OXI720799 PHE720799 PRA720799 QAW720799 QKS720799 QUO720799 REK720799 ROG720799 RYC720799 SHY720799 SRU720799 TBQ720799 TLM720799 TVI720799 UFE720799 UPA720799 UYW720799 VIS720799 VSO720799 WCK720799 WMG720799 WWC720799 AH786335 JQ786335 TM786335 ADI786335 ANE786335 AXA786335 BGW786335 BQS786335 CAO786335 CKK786335 CUG786335 DEC786335 DNY786335 DXU786335 EHQ786335 ERM786335 FBI786335 FLE786335 FVA786335 GEW786335 GOS786335 GYO786335 HIK786335 HSG786335 ICC786335 ILY786335 IVU786335 JFQ786335 JPM786335 JZI786335 KJE786335 KTA786335 LCW786335 LMS786335 LWO786335 MGK786335 MQG786335 NAC786335 NJY786335 NTU786335 ODQ786335 ONM786335 OXI786335 PHE786335 PRA786335 QAW786335 QKS786335 QUO786335 REK786335 ROG786335 RYC786335 SHY786335 SRU786335 TBQ786335 TLM786335 TVI786335 UFE786335 UPA786335 UYW786335 VIS786335 VSO786335 WCK786335 WMG786335 WWC786335 AH851871 JQ851871 TM851871 ADI851871 ANE851871 AXA851871 BGW851871 BQS851871 CAO851871 CKK851871 CUG851871 DEC851871 DNY851871 DXU851871 EHQ851871 ERM851871 FBI851871 FLE851871 FVA851871 GEW851871 GOS851871 GYO851871 HIK851871 HSG851871 ICC851871 ILY851871 IVU851871 JFQ851871 JPM851871 JZI851871 KJE851871 KTA851871 LCW851871 LMS851871 LWO851871 MGK851871 MQG851871 NAC851871 NJY851871 NTU851871 ODQ851871 ONM851871 OXI851871 PHE851871 PRA851871 QAW851871 QKS851871 QUO851871 REK851871 ROG851871 RYC851871 SHY851871 SRU851871 TBQ851871 TLM851871 TVI851871 UFE851871 UPA851871 UYW851871 VIS851871 VSO851871 WCK851871 WMG851871 WWC851871 AH917407 JQ917407 TM917407 ADI917407 ANE917407 AXA917407 BGW917407 BQS917407 CAO917407 CKK917407 CUG917407 DEC917407 DNY917407 DXU917407 EHQ917407 ERM917407 FBI917407 FLE917407 FVA917407 GEW917407 GOS917407 GYO917407 HIK917407 HSG917407 ICC917407 ILY917407 IVU917407 JFQ917407 JPM917407 JZI917407 KJE917407 KTA917407 LCW917407 LMS917407 LWO917407 MGK917407 MQG917407 NAC917407 NJY917407 NTU917407 ODQ917407 ONM917407 OXI917407 PHE917407 PRA917407 QAW917407 QKS917407 QUO917407 REK917407 ROG917407 RYC917407 SHY917407 SRU917407 TBQ917407 TLM917407 TVI917407 UFE917407 UPA917407 UYW917407 VIS917407 VSO917407 WCK917407 WMG917407 WWC917407 AH982943 JQ982943 TM982943 ADI982943 ANE982943 AXA982943 BGW982943 BQS982943 CAO982943 CKK982943 CUG982943 DEC982943 DNY982943 DXU982943 EHQ982943 ERM982943 FBI982943 FLE982943 FVA982943 GEW982943 GOS982943 GYO982943 HIK982943 HSG982943 ICC982943 ILY982943 IVU982943 JFQ982943 JPM982943 JZI982943 KJE982943 KTA982943 LCW982943 LMS982943 LWO982943 MGK982943 MQG982943 NAC982943 NJY982943 NTU982943 ODQ982943 ONM982943 OXI982943 PHE982943 PRA982943 QAW982943 QKS982943 QUO982943 REK982943 ROG982943 RYC982943 SHY982943 SRU982943 TBQ982943 TLM982943 TVI982943 UFE982943 UPA982943 UYW982943 VIS982943 VSO982943 WCK982943 WMG982943 WWC982943 L65420:S65423 JI65420:JI65423 TE65420:TE65423 ADA65420:ADA65423 AMW65420:AMW65423 AWS65420:AWS65423 BGO65420:BGO65423 BQK65420:BQK65423 CAG65420:CAG65423 CKC65420:CKC65423 CTY65420:CTY65423 DDU65420:DDU65423 DNQ65420:DNQ65423 DXM65420:DXM65423 EHI65420:EHI65423 ERE65420:ERE65423 FBA65420:FBA65423 FKW65420:FKW65423 FUS65420:FUS65423 GEO65420:GEO65423 GOK65420:GOK65423 GYG65420:GYG65423 HIC65420:HIC65423 HRY65420:HRY65423 IBU65420:IBU65423 ILQ65420:ILQ65423 IVM65420:IVM65423 JFI65420:JFI65423 JPE65420:JPE65423 JZA65420:JZA65423 KIW65420:KIW65423 KSS65420:KSS65423 LCO65420:LCO65423 LMK65420:LMK65423 LWG65420:LWG65423 MGC65420:MGC65423 MPY65420:MPY65423 MZU65420:MZU65423 NJQ65420:NJQ65423 NTM65420:NTM65423 ODI65420:ODI65423 ONE65420:ONE65423 OXA65420:OXA65423 PGW65420:PGW65423 PQS65420:PQS65423 QAO65420:QAO65423 QKK65420:QKK65423 QUG65420:QUG65423 REC65420:REC65423 RNY65420:RNY65423 RXU65420:RXU65423 SHQ65420:SHQ65423 SRM65420:SRM65423 TBI65420:TBI65423 TLE65420:TLE65423 TVA65420:TVA65423 UEW65420:UEW65423 UOS65420:UOS65423 UYO65420:UYO65423 VIK65420:VIK65423 VSG65420:VSG65423 WCC65420:WCC65423 WLY65420:WLY65423 WVU65420:WVU65423 L130956:S130959 JI130956:JI130959 TE130956:TE130959 ADA130956:ADA130959 AMW130956:AMW130959 AWS130956:AWS130959 BGO130956:BGO130959 BQK130956:BQK130959 CAG130956:CAG130959 CKC130956:CKC130959 CTY130956:CTY130959 DDU130956:DDU130959 DNQ130956:DNQ130959 DXM130956:DXM130959 EHI130956:EHI130959 ERE130956:ERE130959 FBA130956:FBA130959 FKW130956:FKW130959 FUS130956:FUS130959 GEO130956:GEO130959 GOK130956:GOK130959 GYG130956:GYG130959 HIC130956:HIC130959 HRY130956:HRY130959 IBU130956:IBU130959 ILQ130956:ILQ130959 IVM130956:IVM130959 JFI130956:JFI130959 JPE130956:JPE130959 JZA130956:JZA130959 KIW130956:KIW130959 KSS130956:KSS130959 LCO130956:LCO130959 LMK130956:LMK130959 LWG130956:LWG130959 MGC130956:MGC130959 MPY130956:MPY130959 MZU130956:MZU130959 NJQ130956:NJQ130959 NTM130956:NTM130959 ODI130956:ODI130959 ONE130956:ONE130959 OXA130956:OXA130959 PGW130956:PGW130959 PQS130956:PQS130959 QAO130956:QAO130959 QKK130956:QKK130959 QUG130956:QUG130959 REC130956:REC130959 RNY130956:RNY130959 RXU130956:RXU130959 SHQ130956:SHQ130959 SRM130956:SRM130959 TBI130956:TBI130959 TLE130956:TLE130959 TVA130956:TVA130959 UEW130956:UEW130959 UOS130956:UOS130959 UYO130956:UYO130959 VIK130956:VIK130959 VSG130956:VSG130959 WCC130956:WCC130959 WLY130956:WLY130959 WVU130956:WVU130959 L196492:S196495 JI196492:JI196495 TE196492:TE196495 ADA196492:ADA196495 AMW196492:AMW196495 AWS196492:AWS196495 BGO196492:BGO196495 BQK196492:BQK196495 CAG196492:CAG196495 CKC196492:CKC196495 CTY196492:CTY196495 DDU196492:DDU196495 DNQ196492:DNQ196495 DXM196492:DXM196495 EHI196492:EHI196495 ERE196492:ERE196495 FBA196492:FBA196495 FKW196492:FKW196495 FUS196492:FUS196495 GEO196492:GEO196495 GOK196492:GOK196495 GYG196492:GYG196495 HIC196492:HIC196495 HRY196492:HRY196495 IBU196492:IBU196495 ILQ196492:ILQ196495 IVM196492:IVM196495 JFI196492:JFI196495 JPE196492:JPE196495 JZA196492:JZA196495 KIW196492:KIW196495 KSS196492:KSS196495 LCO196492:LCO196495 LMK196492:LMK196495 LWG196492:LWG196495 MGC196492:MGC196495 MPY196492:MPY196495 MZU196492:MZU196495 NJQ196492:NJQ196495 NTM196492:NTM196495 ODI196492:ODI196495 ONE196492:ONE196495 OXA196492:OXA196495 PGW196492:PGW196495 PQS196492:PQS196495 QAO196492:QAO196495 QKK196492:QKK196495 QUG196492:QUG196495 REC196492:REC196495 RNY196492:RNY196495 RXU196492:RXU196495 SHQ196492:SHQ196495 SRM196492:SRM196495 TBI196492:TBI196495 TLE196492:TLE196495 TVA196492:TVA196495 UEW196492:UEW196495 UOS196492:UOS196495 UYO196492:UYO196495 VIK196492:VIK196495 VSG196492:VSG196495 WCC196492:WCC196495 WLY196492:WLY196495 WVU196492:WVU196495 L262028:S262031 JI262028:JI262031 TE262028:TE262031 ADA262028:ADA262031 AMW262028:AMW262031 AWS262028:AWS262031 BGO262028:BGO262031 BQK262028:BQK262031 CAG262028:CAG262031 CKC262028:CKC262031 CTY262028:CTY262031 DDU262028:DDU262031 DNQ262028:DNQ262031 DXM262028:DXM262031 EHI262028:EHI262031 ERE262028:ERE262031 FBA262028:FBA262031 FKW262028:FKW262031 FUS262028:FUS262031 GEO262028:GEO262031 GOK262028:GOK262031 GYG262028:GYG262031 HIC262028:HIC262031 HRY262028:HRY262031 IBU262028:IBU262031 ILQ262028:ILQ262031 IVM262028:IVM262031 JFI262028:JFI262031 JPE262028:JPE262031 JZA262028:JZA262031 KIW262028:KIW262031 KSS262028:KSS262031 LCO262028:LCO262031 LMK262028:LMK262031 LWG262028:LWG262031 MGC262028:MGC262031 MPY262028:MPY262031 MZU262028:MZU262031 NJQ262028:NJQ262031 NTM262028:NTM262031 ODI262028:ODI262031 ONE262028:ONE262031 OXA262028:OXA262031 PGW262028:PGW262031 PQS262028:PQS262031 QAO262028:QAO262031 QKK262028:QKK262031 QUG262028:QUG262031 REC262028:REC262031 RNY262028:RNY262031 RXU262028:RXU262031 SHQ262028:SHQ262031 SRM262028:SRM262031 TBI262028:TBI262031 TLE262028:TLE262031 TVA262028:TVA262031 UEW262028:UEW262031 UOS262028:UOS262031 UYO262028:UYO262031 VIK262028:VIK262031 VSG262028:VSG262031 WCC262028:WCC262031 WLY262028:WLY262031 WVU262028:WVU262031 L327564:S327567 JI327564:JI327567 TE327564:TE327567 ADA327564:ADA327567 AMW327564:AMW327567 AWS327564:AWS327567 BGO327564:BGO327567 BQK327564:BQK327567 CAG327564:CAG327567 CKC327564:CKC327567 CTY327564:CTY327567 DDU327564:DDU327567 DNQ327564:DNQ327567 DXM327564:DXM327567 EHI327564:EHI327567 ERE327564:ERE327567 FBA327564:FBA327567 FKW327564:FKW327567 FUS327564:FUS327567 GEO327564:GEO327567 GOK327564:GOK327567 GYG327564:GYG327567 HIC327564:HIC327567 HRY327564:HRY327567 IBU327564:IBU327567 ILQ327564:ILQ327567 IVM327564:IVM327567 JFI327564:JFI327567 JPE327564:JPE327567 JZA327564:JZA327567 KIW327564:KIW327567 KSS327564:KSS327567 LCO327564:LCO327567 LMK327564:LMK327567 LWG327564:LWG327567 MGC327564:MGC327567 MPY327564:MPY327567 MZU327564:MZU327567 NJQ327564:NJQ327567 NTM327564:NTM327567 ODI327564:ODI327567 ONE327564:ONE327567 OXA327564:OXA327567 PGW327564:PGW327567 PQS327564:PQS327567 QAO327564:QAO327567 QKK327564:QKK327567 QUG327564:QUG327567 REC327564:REC327567 RNY327564:RNY327567 RXU327564:RXU327567 SHQ327564:SHQ327567 SRM327564:SRM327567 TBI327564:TBI327567 TLE327564:TLE327567 TVA327564:TVA327567 UEW327564:UEW327567 UOS327564:UOS327567 UYO327564:UYO327567 VIK327564:VIK327567 VSG327564:VSG327567 WCC327564:WCC327567 WLY327564:WLY327567 WVU327564:WVU327567 L393100:S393103 JI393100:JI393103 TE393100:TE393103 ADA393100:ADA393103 AMW393100:AMW393103 AWS393100:AWS393103 BGO393100:BGO393103 BQK393100:BQK393103 CAG393100:CAG393103 CKC393100:CKC393103 CTY393100:CTY393103 DDU393100:DDU393103 DNQ393100:DNQ393103 DXM393100:DXM393103 EHI393100:EHI393103 ERE393100:ERE393103 FBA393100:FBA393103 FKW393100:FKW393103 FUS393100:FUS393103 GEO393100:GEO393103 GOK393100:GOK393103 GYG393100:GYG393103 HIC393100:HIC393103 HRY393100:HRY393103 IBU393100:IBU393103 ILQ393100:ILQ393103 IVM393100:IVM393103 JFI393100:JFI393103 JPE393100:JPE393103 JZA393100:JZA393103 KIW393100:KIW393103 KSS393100:KSS393103 LCO393100:LCO393103 LMK393100:LMK393103 LWG393100:LWG393103 MGC393100:MGC393103 MPY393100:MPY393103 MZU393100:MZU393103 NJQ393100:NJQ393103 NTM393100:NTM393103 ODI393100:ODI393103 ONE393100:ONE393103 OXA393100:OXA393103 PGW393100:PGW393103 PQS393100:PQS393103 QAO393100:QAO393103 QKK393100:QKK393103 QUG393100:QUG393103 REC393100:REC393103 RNY393100:RNY393103 RXU393100:RXU393103 SHQ393100:SHQ393103 SRM393100:SRM393103 TBI393100:TBI393103 TLE393100:TLE393103 TVA393100:TVA393103 UEW393100:UEW393103 UOS393100:UOS393103 UYO393100:UYO393103 VIK393100:VIK393103 VSG393100:VSG393103 WCC393100:WCC393103 WLY393100:WLY393103 WVU393100:WVU393103 L458636:S458639 JI458636:JI458639 TE458636:TE458639 ADA458636:ADA458639 AMW458636:AMW458639 AWS458636:AWS458639 BGO458636:BGO458639 BQK458636:BQK458639 CAG458636:CAG458639 CKC458636:CKC458639 CTY458636:CTY458639 DDU458636:DDU458639 DNQ458636:DNQ458639 DXM458636:DXM458639 EHI458636:EHI458639 ERE458636:ERE458639 FBA458636:FBA458639 FKW458636:FKW458639 FUS458636:FUS458639 GEO458636:GEO458639 GOK458636:GOK458639 GYG458636:GYG458639 HIC458636:HIC458639 HRY458636:HRY458639 IBU458636:IBU458639 ILQ458636:ILQ458639 IVM458636:IVM458639 JFI458636:JFI458639 JPE458636:JPE458639 JZA458636:JZA458639 KIW458636:KIW458639 KSS458636:KSS458639 LCO458636:LCO458639 LMK458636:LMK458639 LWG458636:LWG458639 MGC458636:MGC458639 MPY458636:MPY458639 MZU458636:MZU458639 NJQ458636:NJQ458639 NTM458636:NTM458639 ODI458636:ODI458639 ONE458636:ONE458639 OXA458636:OXA458639 PGW458636:PGW458639 PQS458636:PQS458639 QAO458636:QAO458639 QKK458636:QKK458639 QUG458636:QUG458639 REC458636:REC458639 RNY458636:RNY458639 RXU458636:RXU458639 SHQ458636:SHQ458639 SRM458636:SRM458639 TBI458636:TBI458639 TLE458636:TLE458639 TVA458636:TVA458639 UEW458636:UEW458639 UOS458636:UOS458639 UYO458636:UYO458639 VIK458636:VIK458639 VSG458636:VSG458639 WCC458636:WCC458639 WLY458636:WLY458639 WVU458636:WVU458639 L524172:S524175 JI524172:JI524175 TE524172:TE524175 ADA524172:ADA524175 AMW524172:AMW524175 AWS524172:AWS524175 BGO524172:BGO524175 BQK524172:BQK524175 CAG524172:CAG524175 CKC524172:CKC524175 CTY524172:CTY524175 DDU524172:DDU524175 DNQ524172:DNQ524175 DXM524172:DXM524175 EHI524172:EHI524175 ERE524172:ERE524175 FBA524172:FBA524175 FKW524172:FKW524175 FUS524172:FUS524175 GEO524172:GEO524175 GOK524172:GOK524175 GYG524172:GYG524175 HIC524172:HIC524175 HRY524172:HRY524175 IBU524172:IBU524175 ILQ524172:ILQ524175 IVM524172:IVM524175 JFI524172:JFI524175 JPE524172:JPE524175 JZA524172:JZA524175 KIW524172:KIW524175 KSS524172:KSS524175 LCO524172:LCO524175 LMK524172:LMK524175 LWG524172:LWG524175 MGC524172:MGC524175 MPY524172:MPY524175 MZU524172:MZU524175 NJQ524172:NJQ524175 NTM524172:NTM524175 ODI524172:ODI524175 ONE524172:ONE524175 OXA524172:OXA524175 PGW524172:PGW524175 PQS524172:PQS524175 QAO524172:QAO524175 QKK524172:QKK524175 QUG524172:QUG524175 REC524172:REC524175 RNY524172:RNY524175 RXU524172:RXU524175 SHQ524172:SHQ524175 SRM524172:SRM524175 TBI524172:TBI524175 TLE524172:TLE524175 TVA524172:TVA524175 UEW524172:UEW524175 UOS524172:UOS524175 UYO524172:UYO524175 VIK524172:VIK524175 VSG524172:VSG524175 WCC524172:WCC524175 WLY524172:WLY524175 WVU524172:WVU524175 L589708:S589711 JI589708:JI589711 TE589708:TE589711 ADA589708:ADA589711 AMW589708:AMW589711 AWS589708:AWS589711 BGO589708:BGO589711 BQK589708:BQK589711 CAG589708:CAG589711 CKC589708:CKC589711 CTY589708:CTY589711 DDU589708:DDU589711 DNQ589708:DNQ589711 DXM589708:DXM589711 EHI589708:EHI589711 ERE589708:ERE589711 FBA589708:FBA589711 FKW589708:FKW589711 FUS589708:FUS589711 GEO589708:GEO589711 GOK589708:GOK589711 GYG589708:GYG589711 HIC589708:HIC589711 HRY589708:HRY589711 IBU589708:IBU589711 ILQ589708:ILQ589711 IVM589708:IVM589711 JFI589708:JFI589711 JPE589708:JPE589711 JZA589708:JZA589711 KIW589708:KIW589711 KSS589708:KSS589711 LCO589708:LCO589711 LMK589708:LMK589711 LWG589708:LWG589711 MGC589708:MGC589711 MPY589708:MPY589711 MZU589708:MZU589711 NJQ589708:NJQ589711 NTM589708:NTM589711 ODI589708:ODI589711 ONE589708:ONE589711 OXA589708:OXA589711 PGW589708:PGW589711 PQS589708:PQS589711 QAO589708:QAO589711 QKK589708:QKK589711 QUG589708:QUG589711 REC589708:REC589711 RNY589708:RNY589711 RXU589708:RXU589711 SHQ589708:SHQ589711 SRM589708:SRM589711 TBI589708:TBI589711 TLE589708:TLE589711 TVA589708:TVA589711 UEW589708:UEW589711 UOS589708:UOS589711 UYO589708:UYO589711 VIK589708:VIK589711 VSG589708:VSG589711 WCC589708:WCC589711 WLY589708:WLY589711 WVU589708:WVU589711 L655244:S655247 JI655244:JI655247 TE655244:TE655247 ADA655244:ADA655247 AMW655244:AMW655247 AWS655244:AWS655247 BGO655244:BGO655247 BQK655244:BQK655247 CAG655244:CAG655247 CKC655244:CKC655247 CTY655244:CTY655247 DDU655244:DDU655247 DNQ655244:DNQ655247 DXM655244:DXM655247 EHI655244:EHI655247 ERE655244:ERE655247 FBA655244:FBA655247 FKW655244:FKW655247 FUS655244:FUS655247 GEO655244:GEO655247 GOK655244:GOK655247 GYG655244:GYG655247 HIC655244:HIC655247 HRY655244:HRY655247 IBU655244:IBU655247 ILQ655244:ILQ655247 IVM655244:IVM655247 JFI655244:JFI655247 JPE655244:JPE655247 JZA655244:JZA655247 KIW655244:KIW655247 KSS655244:KSS655247 LCO655244:LCO655247 LMK655244:LMK655247 LWG655244:LWG655247 MGC655244:MGC655247 MPY655244:MPY655247 MZU655244:MZU655247 NJQ655244:NJQ655247 NTM655244:NTM655247 ODI655244:ODI655247 ONE655244:ONE655247 OXA655244:OXA655247 PGW655244:PGW655247 PQS655244:PQS655247 QAO655244:QAO655247 QKK655244:QKK655247 QUG655244:QUG655247 REC655244:REC655247 RNY655244:RNY655247 RXU655244:RXU655247 SHQ655244:SHQ655247 SRM655244:SRM655247 TBI655244:TBI655247 TLE655244:TLE655247 TVA655244:TVA655247 UEW655244:UEW655247 UOS655244:UOS655247 UYO655244:UYO655247 VIK655244:VIK655247 VSG655244:VSG655247 WCC655244:WCC655247 WLY655244:WLY655247 WVU655244:WVU655247 L720780:S720783 JI720780:JI720783 TE720780:TE720783 ADA720780:ADA720783 AMW720780:AMW720783 AWS720780:AWS720783 BGO720780:BGO720783 BQK720780:BQK720783 CAG720780:CAG720783 CKC720780:CKC720783 CTY720780:CTY720783 DDU720780:DDU720783 DNQ720780:DNQ720783 DXM720780:DXM720783 EHI720780:EHI720783 ERE720780:ERE720783 FBA720780:FBA720783 FKW720780:FKW720783 FUS720780:FUS720783 GEO720780:GEO720783 GOK720780:GOK720783 GYG720780:GYG720783 HIC720780:HIC720783 HRY720780:HRY720783 IBU720780:IBU720783 ILQ720780:ILQ720783 IVM720780:IVM720783 JFI720780:JFI720783 JPE720780:JPE720783 JZA720780:JZA720783 KIW720780:KIW720783 KSS720780:KSS720783 LCO720780:LCO720783 LMK720780:LMK720783 LWG720780:LWG720783 MGC720780:MGC720783 MPY720780:MPY720783 MZU720780:MZU720783 NJQ720780:NJQ720783 NTM720780:NTM720783 ODI720780:ODI720783 ONE720780:ONE720783 OXA720780:OXA720783 PGW720780:PGW720783 PQS720780:PQS720783 QAO720780:QAO720783 QKK720780:QKK720783 QUG720780:QUG720783 REC720780:REC720783 RNY720780:RNY720783 RXU720780:RXU720783 SHQ720780:SHQ720783 SRM720780:SRM720783 TBI720780:TBI720783 TLE720780:TLE720783 TVA720780:TVA720783 UEW720780:UEW720783 UOS720780:UOS720783 UYO720780:UYO720783 VIK720780:VIK720783 VSG720780:VSG720783 WCC720780:WCC720783 WLY720780:WLY720783 WVU720780:WVU720783 L786316:S786319 JI786316:JI786319 TE786316:TE786319 ADA786316:ADA786319 AMW786316:AMW786319 AWS786316:AWS786319 BGO786316:BGO786319 BQK786316:BQK786319 CAG786316:CAG786319 CKC786316:CKC786319 CTY786316:CTY786319 DDU786316:DDU786319 DNQ786316:DNQ786319 DXM786316:DXM786319 EHI786316:EHI786319 ERE786316:ERE786319 FBA786316:FBA786319 FKW786316:FKW786319 FUS786316:FUS786319 GEO786316:GEO786319 GOK786316:GOK786319 GYG786316:GYG786319 HIC786316:HIC786319 HRY786316:HRY786319 IBU786316:IBU786319 ILQ786316:ILQ786319 IVM786316:IVM786319 JFI786316:JFI786319 JPE786316:JPE786319 JZA786316:JZA786319 KIW786316:KIW786319 KSS786316:KSS786319 LCO786316:LCO786319 LMK786316:LMK786319 LWG786316:LWG786319 MGC786316:MGC786319 MPY786316:MPY786319 MZU786316:MZU786319 NJQ786316:NJQ786319 NTM786316:NTM786319 ODI786316:ODI786319 ONE786316:ONE786319 OXA786316:OXA786319 PGW786316:PGW786319 PQS786316:PQS786319 QAO786316:QAO786319 QKK786316:QKK786319 QUG786316:QUG786319 REC786316:REC786319 RNY786316:RNY786319 RXU786316:RXU786319 SHQ786316:SHQ786319 SRM786316:SRM786319 TBI786316:TBI786319 TLE786316:TLE786319 TVA786316:TVA786319 UEW786316:UEW786319 UOS786316:UOS786319 UYO786316:UYO786319 VIK786316:VIK786319 VSG786316:VSG786319 WCC786316:WCC786319 WLY786316:WLY786319 WVU786316:WVU786319 L851852:S851855 JI851852:JI851855 TE851852:TE851855 ADA851852:ADA851855 AMW851852:AMW851855 AWS851852:AWS851855 BGO851852:BGO851855 BQK851852:BQK851855 CAG851852:CAG851855 CKC851852:CKC851855 CTY851852:CTY851855 DDU851852:DDU851855 DNQ851852:DNQ851855 DXM851852:DXM851855 EHI851852:EHI851855 ERE851852:ERE851855 FBA851852:FBA851855 FKW851852:FKW851855 FUS851852:FUS851855 GEO851852:GEO851855 GOK851852:GOK851855 GYG851852:GYG851855 HIC851852:HIC851855 HRY851852:HRY851855 IBU851852:IBU851855 ILQ851852:ILQ851855 IVM851852:IVM851855 JFI851852:JFI851855 JPE851852:JPE851855 JZA851852:JZA851855 KIW851852:KIW851855 KSS851852:KSS851855 LCO851852:LCO851855 LMK851852:LMK851855 LWG851852:LWG851855 MGC851852:MGC851855 MPY851852:MPY851855 MZU851852:MZU851855 NJQ851852:NJQ851855 NTM851852:NTM851855 ODI851852:ODI851855 ONE851852:ONE851855 OXA851852:OXA851855 PGW851852:PGW851855 PQS851852:PQS851855 QAO851852:QAO851855 QKK851852:QKK851855 QUG851852:QUG851855 REC851852:REC851855 RNY851852:RNY851855 RXU851852:RXU851855 SHQ851852:SHQ851855 SRM851852:SRM851855 TBI851852:TBI851855 TLE851852:TLE851855 TVA851852:TVA851855 UEW851852:UEW851855 UOS851852:UOS851855 UYO851852:UYO851855 VIK851852:VIK851855 VSG851852:VSG851855 WCC851852:WCC851855 WLY851852:WLY851855 WVU851852:WVU851855 L917388:S917391 JI917388:JI917391 TE917388:TE917391 ADA917388:ADA917391 AMW917388:AMW917391 AWS917388:AWS917391 BGO917388:BGO917391 BQK917388:BQK917391 CAG917388:CAG917391 CKC917388:CKC917391 CTY917388:CTY917391 DDU917388:DDU917391 DNQ917388:DNQ917391 DXM917388:DXM917391 EHI917388:EHI917391 ERE917388:ERE917391 FBA917388:FBA917391 FKW917388:FKW917391 FUS917388:FUS917391 GEO917388:GEO917391 GOK917388:GOK917391 GYG917388:GYG917391 HIC917388:HIC917391 HRY917388:HRY917391 IBU917388:IBU917391 ILQ917388:ILQ917391 IVM917388:IVM917391 JFI917388:JFI917391 JPE917388:JPE917391 JZA917388:JZA917391 KIW917388:KIW917391 KSS917388:KSS917391 LCO917388:LCO917391 LMK917388:LMK917391 LWG917388:LWG917391 MGC917388:MGC917391 MPY917388:MPY917391 MZU917388:MZU917391 NJQ917388:NJQ917391 NTM917388:NTM917391 ODI917388:ODI917391 ONE917388:ONE917391 OXA917388:OXA917391 PGW917388:PGW917391 PQS917388:PQS917391 QAO917388:QAO917391 QKK917388:QKK917391 QUG917388:QUG917391 REC917388:REC917391 RNY917388:RNY917391 RXU917388:RXU917391 SHQ917388:SHQ917391 SRM917388:SRM917391 TBI917388:TBI917391 TLE917388:TLE917391 TVA917388:TVA917391 UEW917388:UEW917391 UOS917388:UOS917391 UYO917388:UYO917391 VIK917388:VIK917391 VSG917388:VSG917391 WCC917388:WCC917391 WLY917388:WLY917391 WVU917388:WVU917391 L982924:S982927 JI982924:JI982927 TE982924:TE982927 ADA982924:ADA982927 AMW982924:AMW982927 AWS982924:AWS982927 BGO982924:BGO982927 BQK982924:BQK982927 CAG982924:CAG982927 CKC982924:CKC982927 CTY982924:CTY982927 DDU982924:DDU982927 DNQ982924:DNQ982927 DXM982924:DXM982927 EHI982924:EHI982927 ERE982924:ERE982927 FBA982924:FBA982927 FKW982924:FKW982927 FUS982924:FUS982927 GEO982924:GEO982927 GOK982924:GOK982927 GYG982924:GYG982927 HIC982924:HIC982927 HRY982924:HRY982927 IBU982924:IBU982927 ILQ982924:ILQ982927 IVM982924:IVM982927 JFI982924:JFI982927 JPE982924:JPE982927 JZA982924:JZA982927 KIW982924:KIW982927 KSS982924:KSS982927 LCO982924:LCO982927 LMK982924:LMK982927 LWG982924:LWG982927 MGC982924:MGC982927 MPY982924:MPY982927 MZU982924:MZU982927 NJQ982924:NJQ982927 NTM982924:NTM982927 ODI982924:ODI982927 ONE982924:ONE982927 OXA982924:OXA982927 PGW982924:PGW982927 PQS982924:PQS982927 QAO982924:QAO982927 QKK982924:QKK982927 QUG982924:QUG982927 REC982924:REC982927 RNY982924:RNY982927 RXU982924:RXU982927 SHQ982924:SHQ982927 SRM982924:SRM982927 TBI982924:TBI982927 TLE982924:TLE982927 TVA982924:TVA982927 UEW982924:UEW982927 UOS982924:UOS982927 UYO982924:UYO982927 VIK982924:VIK982927 VSG982924:VSG982927 WCC982924:WCC982927 WLY982924:WLY982927 WVU982924:WVU982927 AH65420:AH65423 JQ65420:JQ65423 TM65420:TM65423 ADI65420:ADI65423 ANE65420:ANE65423 AXA65420:AXA65423 BGW65420:BGW65423 BQS65420:BQS65423 CAO65420:CAO65423 CKK65420:CKK65423 CUG65420:CUG65423 DEC65420:DEC65423 DNY65420:DNY65423 DXU65420:DXU65423 EHQ65420:EHQ65423 ERM65420:ERM65423 FBI65420:FBI65423 FLE65420:FLE65423 FVA65420:FVA65423 GEW65420:GEW65423 GOS65420:GOS65423 GYO65420:GYO65423 HIK65420:HIK65423 HSG65420:HSG65423 ICC65420:ICC65423 ILY65420:ILY65423 IVU65420:IVU65423 JFQ65420:JFQ65423 JPM65420:JPM65423 JZI65420:JZI65423 KJE65420:KJE65423 KTA65420:KTA65423 LCW65420:LCW65423 LMS65420:LMS65423 LWO65420:LWO65423 MGK65420:MGK65423 MQG65420:MQG65423 NAC65420:NAC65423 NJY65420:NJY65423 NTU65420:NTU65423 ODQ65420:ODQ65423 ONM65420:ONM65423 OXI65420:OXI65423 PHE65420:PHE65423 PRA65420:PRA65423 QAW65420:QAW65423 QKS65420:QKS65423 QUO65420:QUO65423 REK65420:REK65423 ROG65420:ROG65423 RYC65420:RYC65423 SHY65420:SHY65423 SRU65420:SRU65423 TBQ65420:TBQ65423 TLM65420:TLM65423 TVI65420:TVI65423 UFE65420:UFE65423 UPA65420:UPA65423 UYW65420:UYW65423 VIS65420:VIS65423 VSO65420:VSO65423 WCK65420:WCK65423 WMG65420:WMG65423 WWC65420:WWC65423 AH130956:AH130959 JQ130956:JQ130959 TM130956:TM130959 ADI130956:ADI130959 ANE130956:ANE130959 AXA130956:AXA130959 BGW130956:BGW130959 BQS130956:BQS130959 CAO130956:CAO130959 CKK130956:CKK130959 CUG130956:CUG130959 DEC130956:DEC130959 DNY130956:DNY130959 DXU130956:DXU130959 EHQ130956:EHQ130959 ERM130956:ERM130959 FBI130956:FBI130959 FLE130956:FLE130959 FVA130956:FVA130959 GEW130956:GEW130959 GOS130956:GOS130959 GYO130956:GYO130959 HIK130956:HIK130959 HSG130956:HSG130959 ICC130956:ICC130959 ILY130956:ILY130959 IVU130956:IVU130959 JFQ130956:JFQ130959 JPM130956:JPM130959 JZI130956:JZI130959 KJE130956:KJE130959 KTA130956:KTA130959 LCW130956:LCW130959 LMS130956:LMS130959 LWO130956:LWO130959 MGK130956:MGK130959 MQG130956:MQG130959 NAC130956:NAC130959 NJY130956:NJY130959 NTU130956:NTU130959 ODQ130956:ODQ130959 ONM130956:ONM130959 OXI130956:OXI130959 PHE130956:PHE130959 PRA130956:PRA130959 QAW130956:QAW130959 QKS130956:QKS130959 QUO130956:QUO130959 REK130956:REK130959 ROG130956:ROG130959 RYC130956:RYC130959 SHY130956:SHY130959 SRU130956:SRU130959 TBQ130956:TBQ130959 TLM130956:TLM130959 TVI130956:TVI130959 UFE130956:UFE130959 UPA130956:UPA130959 UYW130956:UYW130959 VIS130956:VIS130959 VSO130956:VSO130959 WCK130956:WCK130959 WMG130956:WMG130959 WWC130956:WWC130959 AH196492:AH196495 JQ196492:JQ196495 TM196492:TM196495 ADI196492:ADI196495 ANE196492:ANE196495 AXA196492:AXA196495 BGW196492:BGW196495 BQS196492:BQS196495 CAO196492:CAO196495 CKK196492:CKK196495 CUG196492:CUG196495 DEC196492:DEC196495 DNY196492:DNY196495 DXU196492:DXU196495 EHQ196492:EHQ196495 ERM196492:ERM196495 FBI196492:FBI196495 FLE196492:FLE196495 FVA196492:FVA196495 GEW196492:GEW196495 GOS196492:GOS196495 GYO196492:GYO196495 HIK196492:HIK196495 HSG196492:HSG196495 ICC196492:ICC196495 ILY196492:ILY196495 IVU196492:IVU196495 JFQ196492:JFQ196495 JPM196492:JPM196495 JZI196492:JZI196495 KJE196492:KJE196495 KTA196492:KTA196495 LCW196492:LCW196495 LMS196492:LMS196495 LWO196492:LWO196495 MGK196492:MGK196495 MQG196492:MQG196495 NAC196492:NAC196495 NJY196492:NJY196495 NTU196492:NTU196495 ODQ196492:ODQ196495 ONM196492:ONM196495 OXI196492:OXI196495 PHE196492:PHE196495 PRA196492:PRA196495 QAW196492:QAW196495 QKS196492:QKS196495 QUO196492:QUO196495 REK196492:REK196495 ROG196492:ROG196495 RYC196492:RYC196495 SHY196492:SHY196495 SRU196492:SRU196495 TBQ196492:TBQ196495 TLM196492:TLM196495 TVI196492:TVI196495 UFE196492:UFE196495 UPA196492:UPA196495 UYW196492:UYW196495 VIS196492:VIS196495 VSO196492:VSO196495 WCK196492:WCK196495 WMG196492:WMG196495 WWC196492:WWC196495 AH262028:AH262031 JQ262028:JQ262031 TM262028:TM262031 ADI262028:ADI262031 ANE262028:ANE262031 AXA262028:AXA262031 BGW262028:BGW262031 BQS262028:BQS262031 CAO262028:CAO262031 CKK262028:CKK262031 CUG262028:CUG262031 DEC262028:DEC262031 DNY262028:DNY262031 DXU262028:DXU262031 EHQ262028:EHQ262031 ERM262028:ERM262031 FBI262028:FBI262031 FLE262028:FLE262031 FVA262028:FVA262031 GEW262028:GEW262031 GOS262028:GOS262031 GYO262028:GYO262031 HIK262028:HIK262031 HSG262028:HSG262031 ICC262028:ICC262031 ILY262028:ILY262031 IVU262028:IVU262031 JFQ262028:JFQ262031 JPM262028:JPM262031 JZI262028:JZI262031 KJE262028:KJE262031 KTA262028:KTA262031 LCW262028:LCW262031 LMS262028:LMS262031 LWO262028:LWO262031 MGK262028:MGK262031 MQG262028:MQG262031 NAC262028:NAC262031 NJY262028:NJY262031 NTU262028:NTU262031 ODQ262028:ODQ262031 ONM262028:ONM262031 OXI262028:OXI262031 PHE262028:PHE262031 PRA262028:PRA262031 QAW262028:QAW262031 QKS262028:QKS262031 QUO262028:QUO262031 REK262028:REK262031 ROG262028:ROG262031 RYC262028:RYC262031 SHY262028:SHY262031 SRU262028:SRU262031 TBQ262028:TBQ262031 TLM262028:TLM262031 TVI262028:TVI262031 UFE262028:UFE262031 UPA262028:UPA262031 UYW262028:UYW262031 VIS262028:VIS262031 VSO262028:VSO262031 WCK262028:WCK262031 WMG262028:WMG262031 WWC262028:WWC262031 AH327564:AH327567 JQ327564:JQ327567 TM327564:TM327567 ADI327564:ADI327567 ANE327564:ANE327567 AXA327564:AXA327567 BGW327564:BGW327567 BQS327564:BQS327567 CAO327564:CAO327567 CKK327564:CKK327567 CUG327564:CUG327567 DEC327564:DEC327567 DNY327564:DNY327567 DXU327564:DXU327567 EHQ327564:EHQ327567 ERM327564:ERM327567 FBI327564:FBI327567 FLE327564:FLE327567 FVA327564:FVA327567 GEW327564:GEW327567 GOS327564:GOS327567 GYO327564:GYO327567 HIK327564:HIK327567 HSG327564:HSG327567 ICC327564:ICC327567 ILY327564:ILY327567 IVU327564:IVU327567 JFQ327564:JFQ327567 JPM327564:JPM327567 JZI327564:JZI327567 KJE327564:KJE327567 KTA327564:KTA327567 LCW327564:LCW327567 LMS327564:LMS327567 LWO327564:LWO327567 MGK327564:MGK327567 MQG327564:MQG327567 NAC327564:NAC327567 NJY327564:NJY327567 NTU327564:NTU327567 ODQ327564:ODQ327567 ONM327564:ONM327567 OXI327564:OXI327567 PHE327564:PHE327567 PRA327564:PRA327567 QAW327564:QAW327567 QKS327564:QKS327567 QUO327564:QUO327567 REK327564:REK327567 ROG327564:ROG327567 RYC327564:RYC327567 SHY327564:SHY327567 SRU327564:SRU327567 TBQ327564:TBQ327567 TLM327564:TLM327567 TVI327564:TVI327567 UFE327564:UFE327567 UPA327564:UPA327567 UYW327564:UYW327567 VIS327564:VIS327567 VSO327564:VSO327567 WCK327564:WCK327567 WMG327564:WMG327567 WWC327564:WWC327567 AH393100:AH393103 JQ393100:JQ393103 TM393100:TM393103 ADI393100:ADI393103 ANE393100:ANE393103 AXA393100:AXA393103 BGW393100:BGW393103 BQS393100:BQS393103 CAO393100:CAO393103 CKK393100:CKK393103 CUG393100:CUG393103 DEC393100:DEC393103 DNY393100:DNY393103 DXU393100:DXU393103 EHQ393100:EHQ393103 ERM393100:ERM393103 FBI393100:FBI393103 FLE393100:FLE393103 FVA393100:FVA393103 GEW393100:GEW393103 GOS393100:GOS393103 GYO393100:GYO393103 HIK393100:HIK393103 HSG393100:HSG393103 ICC393100:ICC393103 ILY393100:ILY393103 IVU393100:IVU393103 JFQ393100:JFQ393103 JPM393100:JPM393103 JZI393100:JZI393103 KJE393100:KJE393103 KTA393100:KTA393103 LCW393100:LCW393103 LMS393100:LMS393103 LWO393100:LWO393103 MGK393100:MGK393103 MQG393100:MQG393103 NAC393100:NAC393103 NJY393100:NJY393103 NTU393100:NTU393103 ODQ393100:ODQ393103 ONM393100:ONM393103 OXI393100:OXI393103 PHE393100:PHE393103 PRA393100:PRA393103 QAW393100:QAW393103 QKS393100:QKS393103 QUO393100:QUO393103 REK393100:REK393103 ROG393100:ROG393103 RYC393100:RYC393103 SHY393100:SHY393103 SRU393100:SRU393103 TBQ393100:TBQ393103 TLM393100:TLM393103 TVI393100:TVI393103 UFE393100:UFE393103 UPA393100:UPA393103 UYW393100:UYW393103 VIS393100:VIS393103 VSO393100:VSO393103 WCK393100:WCK393103 WMG393100:WMG393103 WWC393100:WWC393103 AH458636:AH458639 JQ458636:JQ458639 TM458636:TM458639 ADI458636:ADI458639 ANE458636:ANE458639 AXA458636:AXA458639 BGW458636:BGW458639 BQS458636:BQS458639 CAO458636:CAO458639 CKK458636:CKK458639 CUG458636:CUG458639 DEC458636:DEC458639 DNY458636:DNY458639 DXU458636:DXU458639 EHQ458636:EHQ458639 ERM458636:ERM458639 FBI458636:FBI458639 FLE458636:FLE458639 FVA458636:FVA458639 GEW458636:GEW458639 GOS458636:GOS458639 GYO458636:GYO458639 HIK458636:HIK458639 HSG458636:HSG458639 ICC458636:ICC458639 ILY458636:ILY458639 IVU458636:IVU458639 JFQ458636:JFQ458639 JPM458636:JPM458639 JZI458636:JZI458639 KJE458636:KJE458639 KTA458636:KTA458639 LCW458636:LCW458639 LMS458636:LMS458639 LWO458636:LWO458639 MGK458636:MGK458639 MQG458636:MQG458639 NAC458636:NAC458639 NJY458636:NJY458639 NTU458636:NTU458639 ODQ458636:ODQ458639 ONM458636:ONM458639 OXI458636:OXI458639 PHE458636:PHE458639 PRA458636:PRA458639 QAW458636:QAW458639 QKS458636:QKS458639 QUO458636:QUO458639 REK458636:REK458639 ROG458636:ROG458639 RYC458636:RYC458639 SHY458636:SHY458639 SRU458636:SRU458639 TBQ458636:TBQ458639 TLM458636:TLM458639 TVI458636:TVI458639 UFE458636:UFE458639 UPA458636:UPA458639 UYW458636:UYW458639 VIS458636:VIS458639 VSO458636:VSO458639 WCK458636:WCK458639 WMG458636:WMG458639 WWC458636:WWC458639 AH524172:AH524175 JQ524172:JQ524175 TM524172:TM524175 ADI524172:ADI524175 ANE524172:ANE524175 AXA524172:AXA524175 BGW524172:BGW524175 BQS524172:BQS524175 CAO524172:CAO524175 CKK524172:CKK524175 CUG524172:CUG524175 DEC524172:DEC524175 DNY524172:DNY524175 DXU524172:DXU524175 EHQ524172:EHQ524175 ERM524172:ERM524175 FBI524172:FBI524175 FLE524172:FLE524175 FVA524172:FVA524175 GEW524172:GEW524175 GOS524172:GOS524175 GYO524172:GYO524175 HIK524172:HIK524175 HSG524172:HSG524175 ICC524172:ICC524175 ILY524172:ILY524175 IVU524172:IVU524175 JFQ524172:JFQ524175 JPM524172:JPM524175 JZI524172:JZI524175 KJE524172:KJE524175 KTA524172:KTA524175 LCW524172:LCW524175 LMS524172:LMS524175 LWO524172:LWO524175 MGK524172:MGK524175 MQG524172:MQG524175 NAC524172:NAC524175 NJY524172:NJY524175 NTU524172:NTU524175 ODQ524172:ODQ524175 ONM524172:ONM524175 OXI524172:OXI524175 PHE524172:PHE524175 PRA524172:PRA524175 QAW524172:QAW524175 QKS524172:QKS524175 QUO524172:QUO524175 REK524172:REK524175 ROG524172:ROG524175 RYC524172:RYC524175 SHY524172:SHY524175 SRU524172:SRU524175 TBQ524172:TBQ524175 TLM524172:TLM524175 TVI524172:TVI524175 UFE524172:UFE524175 UPA524172:UPA524175 UYW524172:UYW524175 VIS524172:VIS524175 VSO524172:VSO524175 WCK524172:WCK524175 WMG524172:WMG524175 WWC524172:WWC524175 AH589708:AH589711 JQ589708:JQ589711 TM589708:TM589711 ADI589708:ADI589711 ANE589708:ANE589711 AXA589708:AXA589711 BGW589708:BGW589711 BQS589708:BQS589711 CAO589708:CAO589711 CKK589708:CKK589711 CUG589708:CUG589711 DEC589708:DEC589711 DNY589708:DNY589711 DXU589708:DXU589711 EHQ589708:EHQ589711 ERM589708:ERM589711 FBI589708:FBI589711 FLE589708:FLE589711 FVA589708:FVA589711 GEW589708:GEW589711 GOS589708:GOS589711 GYO589708:GYO589711 HIK589708:HIK589711 HSG589708:HSG589711 ICC589708:ICC589711 ILY589708:ILY589711 IVU589708:IVU589711 JFQ589708:JFQ589711 JPM589708:JPM589711 JZI589708:JZI589711 KJE589708:KJE589711 KTA589708:KTA589711 LCW589708:LCW589711 LMS589708:LMS589711 LWO589708:LWO589711 MGK589708:MGK589711 MQG589708:MQG589711 NAC589708:NAC589711 NJY589708:NJY589711 NTU589708:NTU589711 ODQ589708:ODQ589711 ONM589708:ONM589711 OXI589708:OXI589711 PHE589708:PHE589711 PRA589708:PRA589711 QAW589708:QAW589711 QKS589708:QKS589711 QUO589708:QUO589711 REK589708:REK589711 ROG589708:ROG589711 RYC589708:RYC589711 SHY589708:SHY589711 SRU589708:SRU589711 TBQ589708:TBQ589711 TLM589708:TLM589711 TVI589708:TVI589711 UFE589708:UFE589711 UPA589708:UPA589711 UYW589708:UYW589711 VIS589708:VIS589711 VSO589708:VSO589711 WCK589708:WCK589711 WMG589708:WMG589711 WWC589708:WWC589711 AH655244:AH655247 JQ655244:JQ655247 TM655244:TM655247 ADI655244:ADI655247 ANE655244:ANE655247 AXA655244:AXA655247 BGW655244:BGW655247 BQS655244:BQS655247 CAO655244:CAO655247 CKK655244:CKK655247 CUG655244:CUG655247 DEC655244:DEC655247 DNY655244:DNY655247 DXU655244:DXU655247 EHQ655244:EHQ655247 ERM655244:ERM655247 FBI655244:FBI655247 FLE655244:FLE655247 FVA655244:FVA655247 GEW655244:GEW655247 GOS655244:GOS655247 GYO655244:GYO655247 HIK655244:HIK655247 HSG655244:HSG655247 ICC655244:ICC655247 ILY655244:ILY655247 IVU655244:IVU655247 JFQ655244:JFQ655247 JPM655244:JPM655247 JZI655244:JZI655247 KJE655244:KJE655247 KTA655244:KTA655247 LCW655244:LCW655247 LMS655244:LMS655247 LWO655244:LWO655247 MGK655244:MGK655247 MQG655244:MQG655247 NAC655244:NAC655247 NJY655244:NJY655247 NTU655244:NTU655247 ODQ655244:ODQ655247 ONM655244:ONM655247 OXI655244:OXI655247 PHE655244:PHE655247 PRA655244:PRA655247 QAW655244:QAW655247 QKS655244:QKS655247 QUO655244:QUO655247 REK655244:REK655247 ROG655244:ROG655247 RYC655244:RYC655247 SHY655244:SHY655247 SRU655244:SRU655247 TBQ655244:TBQ655247 TLM655244:TLM655247 TVI655244:TVI655247 UFE655244:UFE655247 UPA655244:UPA655247 UYW655244:UYW655247 VIS655244:VIS655247 VSO655244:VSO655247 WCK655244:WCK655247 WMG655244:WMG655247 WWC655244:WWC655247 AH720780:AH720783 JQ720780:JQ720783 TM720780:TM720783 ADI720780:ADI720783 ANE720780:ANE720783 AXA720780:AXA720783 BGW720780:BGW720783 BQS720780:BQS720783 CAO720780:CAO720783 CKK720780:CKK720783 CUG720780:CUG720783 DEC720780:DEC720783 DNY720780:DNY720783 DXU720780:DXU720783 EHQ720780:EHQ720783 ERM720780:ERM720783 FBI720780:FBI720783 FLE720780:FLE720783 FVA720780:FVA720783 GEW720780:GEW720783 GOS720780:GOS720783 GYO720780:GYO720783 HIK720780:HIK720783 HSG720780:HSG720783 ICC720780:ICC720783 ILY720780:ILY720783 IVU720780:IVU720783 JFQ720780:JFQ720783 JPM720780:JPM720783 JZI720780:JZI720783 KJE720780:KJE720783 KTA720780:KTA720783 LCW720780:LCW720783 LMS720780:LMS720783 LWO720780:LWO720783 MGK720780:MGK720783 MQG720780:MQG720783 NAC720780:NAC720783 NJY720780:NJY720783 NTU720780:NTU720783 ODQ720780:ODQ720783 ONM720780:ONM720783 OXI720780:OXI720783 PHE720780:PHE720783 PRA720780:PRA720783 QAW720780:QAW720783 QKS720780:QKS720783 QUO720780:QUO720783 REK720780:REK720783 ROG720780:ROG720783 RYC720780:RYC720783 SHY720780:SHY720783 SRU720780:SRU720783 TBQ720780:TBQ720783 TLM720780:TLM720783 TVI720780:TVI720783 UFE720780:UFE720783 UPA720780:UPA720783 UYW720780:UYW720783 VIS720780:VIS720783 VSO720780:VSO720783 WCK720780:WCK720783 WMG720780:WMG720783 WWC720780:WWC720783 AH786316:AH786319 JQ786316:JQ786319 TM786316:TM786319 ADI786316:ADI786319 ANE786316:ANE786319 AXA786316:AXA786319 BGW786316:BGW786319 BQS786316:BQS786319 CAO786316:CAO786319 CKK786316:CKK786319 CUG786316:CUG786319 DEC786316:DEC786319 DNY786316:DNY786319 DXU786316:DXU786319 EHQ786316:EHQ786319 ERM786316:ERM786319 FBI786316:FBI786319 FLE786316:FLE786319 FVA786316:FVA786319 GEW786316:GEW786319 GOS786316:GOS786319 GYO786316:GYO786319 HIK786316:HIK786319 HSG786316:HSG786319 ICC786316:ICC786319 ILY786316:ILY786319 IVU786316:IVU786319 JFQ786316:JFQ786319 JPM786316:JPM786319 JZI786316:JZI786319 KJE786316:KJE786319 KTA786316:KTA786319 LCW786316:LCW786319 LMS786316:LMS786319 LWO786316:LWO786319 MGK786316:MGK786319 MQG786316:MQG786319 NAC786316:NAC786319 NJY786316:NJY786319 NTU786316:NTU786319 ODQ786316:ODQ786319 ONM786316:ONM786319 OXI786316:OXI786319 PHE786316:PHE786319 PRA786316:PRA786319 QAW786316:QAW786319 QKS786316:QKS786319 QUO786316:QUO786319 REK786316:REK786319 ROG786316:ROG786319 RYC786316:RYC786319 SHY786316:SHY786319 SRU786316:SRU786319 TBQ786316:TBQ786319 TLM786316:TLM786319 TVI786316:TVI786319 UFE786316:UFE786319 UPA786316:UPA786319 UYW786316:UYW786319 VIS786316:VIS786319 VSO786316:VSO786319 WCK786316:WCK786319 WMG786316:WMG786319 WWC786316:WWC786319 AH851852:AH851855 JQ851852:JQ851855 TM851852:TM851855 ADI851852:ADI851855 ANE851852:ANE851855 AXA851852:AXA851855 BGW851852:BGW851855 BQS851852:BQS851855 CAO851852:CAO851855 CKK851852:CKK851855 CUG851852:CUG851855 DEC851852:DEC851855 DNY851852:DNY851855 DXU851852:DXU851855 EHQ851852:EHQ851855 ERM851852:ERM851855 FBI851852:FBI851855 FLE851852:FLE851855 FVA851852:FVA851855 GEW851852:GEW851855 GOS851852:GOS851855 GYO851852:GYO851855 HIK851852:HIK851855 HSG851852:HSG851855 ICC851852:ICC851855 ILY851852:ILY851855 IVU851852:IVU851855 JFQ851852:JFQ851855 JPM851852:JPM851855 JZI851852:JZI851855 KJE851852:KJE851855 KTA851852:KTA851855 LCW851852:LCW851855 LMS851852:LMS851855 LWO851852:LWO851855 MGK851852:MGK851855 MQG851852:MQG851855 NAC851852:NAC851855 NJY851852:NJY851855 NTU851852:NTU851855 ODQ851852:ODQ851855 ONM851852:ONM851855 OXI851852:OXI851855 PHE851852:PHE851855 PRA851852:PRA851855 QAW851852:QAW851855 QKS851852:QKS851855 QUO851852:QUO851855 REK851852:REK851855 ROG851852:ROG851855 RYC851852:RYC851855 SHY851852:SHY851855 SRU851852:SRU851855 TBQ851852:TBQ851855 TLM851852:TLM851855 TVI851852:TVI851855 UFE851852:UFE851855 UPA851852:UPA851855 UYW851852:UYW851855 VIS851852:VIS851855 VSO851852:VSO851855 WCK851852:WCK851855 WMG851852:WMG851855 WWC851852:WWC851855 AH917388:AH917391 JQ917388:JQ917391 TM917388:TM917391 ADI917388:ADI917391 ANE917388:ANE917391 AXA917388:AXA917391 BGW917388:BGW917391 BQS917388:BQS917391 CAO917388:CAO917391 CKK917388:CKK917391 CUG917388:CUG917391 DEC917388:DEC917391 DNY917388:DNY917391 DXU917388:DXU917391 EHQ917388:EHQ917391 ERM917388:ERM917391 FBI917388:FBI917391 FLE917388:FLE917391 FVA917388:FVA917391 GEW917388:GEW917391 GOS917388:GOS917391 GYO917388:GYO917391 HIK917388:HIK917391 HSG917388:HSG917391 ICC917388:ICC917391 ILY917388:ILY917391 IVU917388:IVU917391 JFQ917388:JFQ917391 JPM917388:JPM917391 JZI917388:JZI917391 KJE917388:KJE917391 KTA917388:KTA917391 LCW917388:LCW917391 LMS917388:LMS917391 LWO917388:LWO917391 MGK917388:MGK917391 MQG917388:MQG917391 NAC917388:NAC917391 NJY917388:NJY917391 NTU917388:NTU917391 ODQ917388:ODQ917391 ONM917388:ONM917391 OXI917388:OXI917391 PHE917388:PHE917391 PRA917388:PRA917391 QAW917388:QAW917391 QKS917388:QKS917391 QUO917388:QUO917391 REK917388:REK917391 ROG917388:ROG917391 RYC917388:RYC917391 SHY917388:SHY917391 SRU917388:SRU917391 TBQ917388:TBQ917391 TLM917388:TLM917391 TVI917388:TVI917391 UFE917388:UFE917391 UPA917388:UPA917391 UYW917388:UYW917391 VIS917388:VIS917391 VSO917388:VSO917391 WCK917388:WCK917391 WMG917388:WMG917391 WWC917388:WWC917391 AH982924:AH982927 JQ982924:JQ982927 TM982924:TM982927 ADI982924:ADI982927 ANE982924:ANE982927 AXA982924:AXA982927 BGW982924:BGW982927 BQS982924:BQS982927 CAO982924:CAO982927 CKK982924:CKK982927 CUG982924:CUG982927 DEC982924:DEC982927 DNY982924:DNY982927 DXU982924:DXU982927 EHQ982924:EHQ982927 ERM982924:ERM982927 FBI982924:FBI982927 FLE982924:FLE982927 FVA982924:FVA982927 GEW982924:GEW982927 GOS982924:GOS982927 GYO982924:GYO982927 HIK982924:HIK982927 HSG982924:HSG982927 ICC982924:ICC982927 ILY982924:ILY982927 IVU982924:IVU982927 JFQ982924:JFQ982927 JPM982924:JPM982927 JZI982924:JZI982927 KJE982924:KJE982927 KTA982924:KTA982927 LCW982924:LCW982927 LMS982924:LMS982927 LWO982924:LWO982927 MGK982924:MGK982927 MQG982924:MQG982927 NAC982924:NAC982927 NJY982924:NJY982927 NTU982924:NTU982927 ODQ982924:ODQ982927 ONM982924:ONM982927 OXI982924:OXI982927 PHE982924:PHE982927 PRA982924:PRA982927 QAW982924:QAW982927 QKS982924:QKS982927 QUO982924:QUO982927 REK982924:REK982927 ROG982924:ROG982927 RYC982924:RYC982927 SHY982924:SHY982927 SRU982924:SRU982927 TBQ982924:TBQ982927 TLM982924:TLM982927 TVI982924:TVI982927 UFE982924:UFE982927 UPA982924:UPA982927 UYW982924:UYW982927 VIS982924:VIS982927 VSO982924:VSO982927 WCK982924:WCK982927 WMG982924:WMG982927 WWC982924:WWC982927 AH65413:AH65414 JQ65413:JQ65414 TM65413:TM65414 ADI65413:ADI65414 ANE65413:ANE65414 AXA65413:AXA65414 BGW65413:BGW65414 BQS65413:BQS65414 CAO65413:CAO65414 CKK65413:CKK65414 CUG65413:CUG65414 DEC65413:DEC65414 DNY65413:DNY65414 DXU65413:DXU65414 EHQ65413:EHQ65414 ERM65413:ERM65414 FBI65413:FBI65414 FLE65413:FLE65414 FVA65413:FVA65414 GEW65413:GEW65414 GOS65413:GOS65414 GYO65413:GYO65414 HIK65413:HIK65414 HSG65413:HSG65414 ICC65413:ICC65414 ILY65413:ILY65414 IVU65413:IVU65414 JFQ65413:JFQ65414 JPM65413:JPM65414 JZI65413:JZI65414 KJE65413:KJE65414 KTA65413:KTA65414 LCW65413:LCW65414 LMS65413:LMS65414 LWO65413:LWO65414 MGK65413:MGK65414 MQG65413:MQG65414 NAC65413:NAC65414 NJY65413:NJY65414 NTU65413:NTU65414 ODQ65413:ODQ65414 ONM65413:ONM65414 OXI65413:OXI65414 PHE65413:PHE65414 PRA65413:PRA65414 QAW65413:QAW65414 QKS65413:QKS65414 QUO65413:QUO65414 REK65413:REK65414 ROG65413:ROG65414 RYC65413:RYC65414 SHY65413:SHY65414 SRU65413:SRU65414 TBQ65413:TBQ65414 TLM65413:TLM65414 TVI65413:TVI65414 UFE65413:UFE65414 UPA65413:UPA65414 UYW65413:UYW65414 VIS65413:VIS65414 VSO65413:VSO65414 WCK65413:WCK65414 WMG65413:WMG65414 WWC65413:WWC65414 AH130949:AH130950 JQ130949:JQ130950 TM130949:TM130950 ADI130949:ADI130950 ANE130949:ANE130950 AXA130949:AXA130950 BGW130949:BGW130950 BQS130949:BQS130950 CAO130949:CAO130950 CKK130949:CKK130950 CUG130949:CUG130950 DEC130949:DEC130950 DNY130949:DNY130950 DXU130949:DXU130950 EHQ130949:EHQ130950 ERM130949:ERM130950 FBI130949:FBI130950 FLE130949:FLE130950 FVA130949:FVA130950 GEW130949:GEW130950 GOS130949:GOS130950 GYO130949:GYO130950 HIK130949:HIK130950 HSG130949:HSG130950 ICC130949:ICC130950 ILY130949:ILY130950 IVU130949:IVU130950 JFQ130949:JFQ130950 JPM130949:JPM130950 JZI130949:JZI130950 KJE130949:KJE130950 KTA130949:KTA130950 LCW130949:LCW130950 LMS130949:LMS130950 LWO130949:LWO130950 MGK130949:MGK130950 MQG130949:MQG130950 NAC130949:NAC130950 NJY130949:NJY130950 NTU130949:NTU130950 ODQ130949:ODQ130950 ONM130949:ONM130950 OXI130949:OXI130950 PHE130949:PHE130950 PRA130949:PRA130950 QAW130949:QAW130950 QKS130949:QKS130950 QUO130949:QUO130950 REK130949:REK130950 ROG130949:ROG130950 RYC130949:RYC130950 SHY130949:SHY130950 SRU130949:SRU130950 TBQ130949:TBQ130950 TLM130949:TLM130950 TVI130949:TVI130950 UFE130949:UFE130950 UPA130949:UPA130950 UYW130949:UYW130950 VIS130949:VIS130950 VSO130949:VSO130950 WCK130949:WCK130950 WMG130949:WMG130950 WWC130949:WWC130950 AH196485:AH196486 JQ196485:JQ196486 TM196485:TM196486 ADI196485:ADI196486 ANE196485:ANE196486 AXA196485:AXA196486 BGW196485:BGW196486 BQS196485:BQS196486 CAO196485:CAO196486 CKK196485:CKK196486 CUG196485:CUG196486 DEC196485:DEC196486 DNY196485:DNY196486 DXU196485:DXU196486 EHQ196485:EHQ196486 ERM196485:ERM196486 FBI196485:FBI196486 FLE196485:FLE196486 FVA196485:FVA196486 GEW196485:GEW196486 GOS196485:GOS196486 GYO196485:GYO196486 HIK196485:HIK196486 HSG196485:HSG196486 ICC196485:ICC196486 ILY196485:ILY196486 IVU196485:IVU196486 JFQ196485:JFQ196486 JPM196485:JPM196486 JZI196485:JZI196486 KJE196485:KJE196486 KTA196485:KTA196486 LCW196485:LCW196486 LMS196485:LMS196486 LWO196485:LWO196486 MGK196485:MGK196486 MQG196485:MQG196486 NAC196485:NAC196486 NJY196485:NJY196486 NTU196485:NTU196486 ODQ196485:ODQ196486 ONM196485:ONM196486 OXI196485:OXI196486 PHE196485:PHE196486 PRA196485:PRA196486 QAW196485:QAW196486 QKS196485:QKS196486 QUO196485:QUO196486 REK196485:REK196486 ROG196485:ROG196486 RYC196485:RYC196486 SHY196485:SHY196486 SRU196485:SRU196486 TBQ196485:TBQ196486 TLM196485:TLM196486 TVI196485:TVI196486 UFE196485:UFE196486 UPA196485:UPA196486 UYW196485:UYW196486 VIS196485:VIS196486 VSO196485:VSO196486 WCK196485:WCK196486 WMG196485:WMG196486 WWC196485:WWC196486 AH262021:AH262022 JQ262021:JQ262022 TM262021:TM262022 ADI262021:ADI262022 ANE262021:ANE262022 AXA262021:AXA262022 BGW262021:BGW262022 BQS262021:BQS262022 CAO262021:CAO262022 CKK262021:CKK262022 CUG262021:CUG262022 DEC262021:DEC262022 DNY262021:DNY262022 DXU262021:DXU262022 EHQ262021:EHQ262022 ERM262021:ERM262022 FBI262021:FBI262022 FLE262021:FLE262022 FVA262021:FVA262022 GEW262021:GEW262022 GOS262021:GOS262022 GYO262021:GYO262022 HIK262021:HIK262022 HSG262021:HSG262022 ICC262021:ICC262022 ILY262021:ILY262022 IVU262021:IVU262022 JFQ262021:JFQ262022 JPM262021:JPM262022 JZI262021:JZI262022 KJE262021:KJE262022 KTA262021:KTA262022 LCW262021:LCW262022 LMS262021:LMS262022 LWO262021:LWO262022 MGK262021:MGK262022 MQG262021:MQG262022 NAC262021:NAC262022 NJY262021:NJY262022 NTU262021:NTU262022 ODQ262021:ODQ262022 ONM262021:ONM262022 OXI262021:OXI262022 PHE262021:PHE262022 PRA262021:PRA262022 QAW262021:QAW262022 QKS262021:QKS262022 QUO262021:QUO262022 REK262021:REK262022 ROG262021:ROG262022 RYC262021:RYC262022 SHY262021:SHY262022 SRU262021:SRU262022 TBQ262021:TBQ262022 TLM262021:TLM262022 TVI262021:TVI262022 UFE262021:UFE262022 UPA262021:UPA262022 UYW262021:UYW262022 VIS262021:VIS262022 VSO262021:VSO262022 WCK262021:WCK262022 WMG262021:WMG262022 WWC262021:WWC262022 AH327557:AH327558 JQ327557:JQ327558 TM327557:TM327558 ADI327557:ADI327558 ANE327557:ANE327558 AXA327557:AXA327558 BGW327557:BGW327558 BQS327557:BQS327558 CAO327557:CAO327558 CKK327557:CKK327558 CUG327557:CUG327558 DEC327557:DEC327558 DNY327557:DNY327558 DXU327557:DXU327558 EHQ327557:EHQ327558 ERM327557:ERM327558 FBI327557:FBI327558 FLE327557:FLE327558 FVA327557:FVA327558 GEW327557:GEW327558 GOS327557:GOS327558 GYO327557:GYO327558 HIK327557:HIK327558 HSG327557:HSG327558 ICC327557:ICC327558 ILY327557:ILY327558 IVU327557:IVU327558 JFQ327557:JFQ327558 JPM327557:JPM327558 JZI327557:JZI327558 KJE327557:KJE327558 KTA327557:KTA327558 LCW327557:LCW327558 LMS327557:LMS327558 LWO327557:LWO327558 MGK327557:MGK327558 MQG327557:MQG327558 NAC327557:NAC327558 NJY327557:NJY327558 NTU327557:NTU327558 ODQ327557:ODQ327558 ONM327557:ONM327558 OXI327557:OXI327558 PHE327557:PHE327558 PRA327557:PRA327558 QAW327557:QAW327558 QKS327557:QKS327558 QUO327557:QUO327558 REK327557:REK327558 ROG327557:ROG327558 RYC327557:RYC327558 SHY327557:SHY327558 SRU327557:SRU327558 TBQ327557:TBQ327558 TLM327557:TLM327558 TVI327557:TVI327558 UFE327557:UFE327558 UPA327557:UPA327558 UYW327557:UYW327558 VIS327557:VIS327558 VSO327557:VSO327558 WCK327557:WCK327558 WMG327557:WMG327558 WWC327557:WWC327558 AH393093:AH393094 JQ393093:JQ393094 TM393093:TM393094 ADI393093:ADI393094 ANE393093:ANE393094 AXA393093:AXA393094 BGW393093:BGW393094 BQS393093:BQS393094 CAO393093:CAO393094 CKK393093:CKK393094 CUG393093:CUG393094 DEC393093:DEC393094 DNY393093:DNY393094 DXU393093:DXU393094 EHQ393093:EHQ393094 ERM393093:ERM393094 FBI393093:FBI393094 FLE393093:FLE393094 FVA393093:FVA393094 GEW393093:GEW393094 GOS393093:GOS393094 GYO393093:GYO393094 HIK393093:HIK393094 HSG393093:HSG393094 ICC393093:ICC393094 ILY393093:ILY393094 IVU393093:IVU393094 JFQ393093:JFQ393094 JPM393093:JPM393094 JZI393093:JZI393094 KJE393093:KJE393094 KTA393093:KTA393094 LCW393093:LCW393094 LMS393093:LMS393094 LWO393093:LWO393094 MGK393093:MGK393094 MQG393093:MQG393094 NAC393093:NAC393094 NJY393093:NJY393094 NTU393093:NTU393094 ODQ393093:ODQ393094 ONM393093:ONM393094 OXI393093:OXI393094 PHE393093:PHE393094 PRA393093:PRA393094 QAW393093:QAW393094 QKS393093:QKS393094 QUO393093:QUO393094 REK393093:REK393094 ROG393093:ROG393094 RYC393093:RYC393094 SHY393093:SHY393094 SRU393093:SRU393094 TBQ393093:TBQ393094 TLM393093:TLM393094 TVI393093:TVI393094 UFE393093:UFE393094 UPA393093:UPA393094 UYW393093:UYW393094 VIS393093:VIS393094 VSO393093:VSO393094 WCK393093:WCK393094 WMG393093:WMG393094 WWC393093:WWC393094 AH458629:AH458630 JQ458629:JQ458630 TM458629:TM458630 ADI458629:ADI458630 ANE458629:ANE458630 AXA458629:AXA458630 BGW458629:BGW458630 BQS458629:BQS458630 CAO458629:CAO458630 CKK458629:CKK458630 CUG458629:CUG458630 DEC458629:DEC458630 DNY458629:DNY458630 DXU458629:DXU458630 EHQ458629:EHQ458630 ERM458629:ERM458630 FBI458629:FBI458630 FLE458629:FLE458630 FVA458629:FVA458630 GEW458629:GEW458630 GOS458629:GOS458630 GYO458629:GYO458630 HIK458629:HIK458630 HSG458629:HSG458630 ICC458629:ICC458630 ILY458629:ILY458630 IVU458629:IVU458630 JFQ458629:JFQ458630 JPM458629:JPM458630 JZI458629:JZI458630 KJE458629:KJE458630 KTA458629:KTA458630 LCW458629:LCW458630 LMS458629:LMS458630 LWO458629:LWO458630 MGK458629:MGK458630 MQG458629:MQG458630 NAC458629:NAC458630 NJY458629:NJY458630 NTU458629:NTU458630 ODQ458629:ODQ458630 ONM458629:ONM458630 OXI458629:OXI458630 PHE458629:PHE458630 PRA458629:PRA458630 QAW458629:QAW458630 QKS458629:QKS458630 QUO458629:QUO458630 REK458629:REK458630 ROG458629:ROG458630 RYC458629:RYC458630 SHY458629:SHY458630 SRU458629:SRU458630 TBQ458629:TBQ458630 TLM458629:TLM458630 TVI458629:TVI458630 UFE458629:UFE458630 UPA458629:UPA458630 UYW458629:UYW458630 VIS458629:VIS458630 VSO458629:VSO458630 WCK458629:WCK458630 WMG458629:WMG458630 WWC458629:WWC458630 AH524165:AH524166 JQ524165:JQ524166 TM524165:TM524166 ADI524165:ADI524166 ANE524165:ANE524166 AXA524165:AXA524166 BGW524165:BGW524166 BQS524165:BQS524166 CAO524165:CAO524166 CKK524165:CKK524166 CUG524165:CUG524166 DEC524165:DEC524166 DNY524165:DNY524166 DXU524165:DXU524166 EHQ524165:EHQ524166 ERM524165:ERM524166 FBI524165:FBI524166 FLE524165:FLE524166 FVA524165:FVA524166 GEW524165:GEW524166 GOS524165:GOS524166 GYO524165:GYO524166 HIK524165:HIK524166 HSG524165:HSG524166 ICC524165:ICC524166 ILY524165:ILY524166 IVU524165:IVU524166 JFQ524165:JFQ524166 JPM524165:JPM524166 JZI524165:JZI524166 KJE524165:KJE524166 KTA524165:KTA524166 LCW524165:LCW524166 LMS524165:LMS524166 LWO524165:LWO524166 MGK524165:MGK524166 MQG524165:MQG524166 NAC524165:NAC524166 NJY524165:NJY524166 NTU524165:NTU524166 ODQ524165:ODQ524166 ONM524165:ONM524166 OXI524165:OXI524166 PHE524165:PHE524166 PRA524165:PRA524166 QAW524165:QAW524166 QKS524165:QKS524166 QUO524165:QUO524166 REK524165:REK524166 ROG524165:ROG524166 RYC524165:RYC524166 SHY524165:SHY524166 SRU524165:SRU524166 TBQ524165:TBQ524166 TLM524165:TLM524166 TVI524165:TVI524166 UFE524165:UFE524166 UPA524165:UPA524166 UYW524165:UYW524166 VIS524165:VIS524166 VSO524165:VSO524166 WCK524165:WCK524166 WMG524165:WMG524166 WWC524165:WWC524166 AH589701:AH589702 JQ589701:JQ589702 TM589701:TM589702 ADI589701:ADI589702 ANE589701:ANE589702 AXA589701:AXA589702 BGW589701:BGW589702 BQS589701:BQS589702 CAO589701:CAO589702 CKK589701:CKK589702 CUG589701:CUG589702 DEC589701:DEC589702 DNY589701:DNY589702 DXU589701:DXU589702 EHQ589701:EHQ589702 ERM589701:ERM589702 FBI589701:FBI589702 FLE589701:FLE589702 FVA589701:FVA589702 GEW589701:GEW589702 GOS589701:GOS589702 GYO589701:GYO589702 HIK589701:HIK589702 HSG589701:HSG589702 ICC589701:ICC589702 ILY589701:ILY589702 IVU589701:IVU589702 JFQ589701:JFQ589702 JPM589701:JPM589702 JZI589701:JZI589702 KJE589701:KJE589702 KTA589701:KTA589702 LCW589701:LCW589702 LMS589701:LMS589702 LWO589701:LWO589702 MGK589701:MGK589702 MQG589701:MQG589702 NAC589701:NAC589702 NJY589701:NJY589702 NTU589701:NTU589702 ODQ589701:ODQ589702 ONM589701:ONM589702 OXI589701:OXI589702 PHE589701:PHE589702 PRA589701:PRA589702 QAW589701:QAW589702 QKS589701:QKS589702 QUO589701:QUO589702 REK589701:REK589702 ROG589701:ROG589702 RYC589701:RYC589702 SHY589701:SHY589702 SRU589701:SRU589702 TBQ589701:TBQ589702 TLM589701:TLM589702 TVI589701:TVI589702 UFE589701:UFE589702 UPA589701:UPA589702 UYW589701:UYW589702 VIS589701:VIS589702 VSO589701:VSO589702 WCK589701:WCK589702 WMG589701:WMG589702 WWC589701:WWC589702 AH655237:AH655238 JQ655237:JQ655238 TM655237:TM655238 ADI655237:ADI655238 ANE655237:ANE655238 AXA655237:AXA655238 BGW655237:BGW655238 BQS655237:BQS655238 CAO655237:CAO655238 CKK655237:CKK655238 CUG655237:CUG655238 DEC655237:DEC655238 DNY655237:DNY655238 DXU655237:DXU655238 EHQ655237:EHQ655238 ERM655237:ERM655238 FBI655237:FBI655238 FLE655237:FLE655238 FVA655237:FVA655238 GEW655237:GEW655238 GOS655237:GOS655238 GYO655237:GYO655238 HIK655237:HIK655238 HSG655237:HSG655238 ICC655237:ICC655238 ILY655237:ILY655238 IVU655237:IVU655238 JFQ655237:JFQ655238 JPM655237:JPM655238 JZI655237:JZI655238 KJE655237:KJE655238 KTA655237:KTA655238 LCW655237:LCW655238 LMS655237:LMS655238 LWO655237:LWO655238 MGK655237:MGK655238 MQG655237:MQG655238 NAC655237:NAC655238 NJY655237:NJY655238 NTU655237:NTU655238 ODQ655237:ODQ655238 ONM655237:ONM655238 OXI655237:OXI655238 PHE655237:PHE655238 PRA655237:PRA655238 QAW655237:QAW655238 QKS655237:QKS655238 QUO655237:QUO655238 REK655237:REK655238 ROG655237:ROG655238 RYC655237:RYC655238 SHY655237:SHY655238 SRU655237:SRU655238 TBQ655237:TBQ655238 TLM655237:TLM655238 TVI655237:TVI655238 UFE655237:UFE655238 UPA655237:UPA655238 UYW655237:UYW655238 VIS655237:VIS655238 VSO655237:VSO655238 WCK655237:WCK655238 WMG655237:WMG655238 WWC655237:WWC655238 AH720773:AH720774 JQ720773:JQ720774 TM720773:TM720774 ADI720773:ADI720774 ANE720773:ANE720774 AXA720773:AXA720774 BGW720773:BGW720774 BQS720773:BQS720774 CAO720773:CAO720774 CKK720773:CKK720774 CUG720773:CUG720774 DEC720773:DEC720774 DNY720773:DNY720774 DXU720773:DXU720774 EHQ720773:EHQ720774 ERM720773:ERM720774 FBI720773:FBI720774 FLE720773:FLE720774 FVA720773:FVA720774 GEW720773:GEW720774 GOS720773:GOS720774 GYO720773:GYO720774 HIK720773:HIK720774 HSG720773:HSG720774 ICC720773:ICC720774 ILY720773:ILY720774 IVU720773:IVU720774 JFQ720773:JFQ720774 JPM720773:JPM720774 JZI720773:JZI720774 KJE720773:KJE720774 KTA720773:KTA720774 LCW720773:LCW720774 LMS720773:LMS720774 LWO720773:LWO720774 MGK720773:MGK720774 MQG720773:MQG720774 NAC720773:NAC720774 NJY720773:NJY720774 NTU720773:NTU720774 ODQ720773:ODQ720774 ONM720773:ONM720774 OXI720773:OXI720774 PHE720773:PHE720774 PRA720773:PRA720774 QAW720773:QAW720774 QKS720773:QKS720774 QUO720773:QUO720774 REK720773:REK720774 ROG720773:ROG720774 RYC720773:RYC720774 SHY720773:SHY720774 SRU720773:SRU720774 TBQ720773:TBQ720774 TLM720773:TLM720774 TVI720773:TVI720774 UFE720773:UFE720774 UPA720773:UPA720774 UYW720773:UYW720774 VIS720773:VIS720774 VSO720773:VSO720774 WCK720773:WCK720774 WMG720773:WMG720774 WWC720773:WWC720774 AH786309:AH786310 JQ786309:JQ786310 TM786309:TM786310 ADI786309:ADI786310 ANE786309:ANE786310 AXA786309:AXA786310 BGW786309:BGW786310 BQS786309:BQS786310 CAO786309:CAO786310 CKK786309:CKK786310 CUG786309:CUG786310 DEC786309:DEC786310 DNY786309:DNY786310 DXU786309:DXU786310 EHQ786309:EHQ786310 ERM786309:ERM786310 FBI786309:FBI786310 FLE786309:FLE786310 FVA786309:FVA786310 GEW786309:GEW786310 GOS786309:GOS786310 GYO786309:GYO786310 HIK786309:HIK786310 HSG786309:HSG786310 ICC786309:ICC786310 ILY786309:ILY786310 IVU786309:IVU786310 JFQ786309:JFQ786310 JPM786309:JPM786310 JZI786309:JZI786310 KJE786309:KJE786310 KTA786309:KTA786310 LCW786309:LCW786310 LMS786309:LMS786310 LWO786309:LWO786310 MGK786309:MGK786310 MQG786309:MQG786310 NAC786309:NAC786310 NJY786309:NJY786310 NTU786309:NTU786310 ODQ786309:ODQ786310 ONM786309:ONM786310 OXI786309:OXI786310 PHE786309:PHE786310 PRA786309:PRA786310 QAW786309:QAW786310 QKS786309:QKS786310 QUO786309:QUO786310 REK786309:REK786310 ROG786309:ROG786310 RYC786309:RYC786310 SHY786309:SHY786310 SRU786309:SRU786310 TBQ786309:TBQ786310 TLM786309:TLM786310 TVI786309:TVI786310 UFE786309:UFE786310 UPA786309:UPA786310 UYW786309:UYW786310 VIS786309:VIS786310 VSO786309:VSO786310 WCK786309:WCK786310 WMG786309:WMG786310 WWC786309:WWC786310 AH851845:AH851846 JQ851845:JQ851846 TM851845:TM851846 ADI851845:ADI851846 ANE851845:ANE851846 AXA851845:AXA851846 BGW851845:BGW851846 BQS851845:BQS851846 CAO851845:CAO851846 CKK851845:CKK851846 CUG851845:CUG851846 DEC851845:DEC851846 DNY851845:DNY851846 DXU851845:DXU851846 EHQ851845:EHQ851846 ERM851845:ERM851846 FBI851845:FBI851846 FLE851845:FLE851846 FVA851845:FVA851846 GEW851845:GEW851846 GOS851845:GOS851846 GYO851845:GYO851846 HIK851845:HIK851846 HSG851845:HSG851846 ICC851845:ICC851846 ILY851845:ILY851846 IVU851845:IVU851846 JFQ851845:JFQ851846 JPM851845:JPM851846 JZI851845:JZI851846 KJE851845:KJE851846 KTA851845:KTA851846 LCW851845:LCW851846 LMS851845:LMS851846 LWO851845:LWO851846 MGK851845:MGK851846 MQG851845:MQG851846 NAC851845:NAC851846 NJY851845:NJY851846 NTU851845:NTU851846 ODQ851845:ODQ851846 ONM851845:ONM851846 OXI851845:OXI851846 PHE851845:PHE851846 PRA851845:PRA851846 QAW851845:QAW851846 QKS851845:QKS851846 QUO851845:QUO851846 REK851845:REK851846 ROG851845:ROG851846 RYC851845:RYC851846 SHY851845:SHY851846 SRU851845:SRU851846 TBQ851845:TBQ851846 TLM851845:TLM851846 TVI851845:TVI851846 UFE851845:UFE851846 UPA851845:UPA851846 UYW851845:UYW851846 VIS851845:VIS851846 VSO851845:VSO851846 WCK851845:WCK851846 WMG851845:WMG851846 WWC851845:WWC851846 AH917381:AH917382 JQ917381:JQ917382 TM917381:TM917382 ADI917381:ADI917382 ANE917381:ANE917382 AXA917381:AXA917382 BGW917381:BGW917382 BQS917381:BQS917382 CAO917381:CAO917382 CKK917381:CKK917382 CUG917381:CUG917382 DEC917381:DEC917382 DNY917381:DNY917382 DXU917381:DXU917382 EHQ917381:EHQ917382 ERM917381:ERM917382 FBI917381:FBI917382 FLE917381:FLE917382 FVA917381:FVA917382 GEW917381:GEW917382 GOS917381:GOS917382 GYO917381:GYO917382 HIK917381:HIK917382 HSG917381:HSG917382 ICC917381:ICC917382 ILY917381:ILY917382 IVU917381:IVU917382 JFQ917381:JFQ917382 JPM917381:JPM917382 JZI917381:JZI917382 KJE917381:KJE917382 KTA917381:KTA917382 LCW917381:LCW917382 LMS917381:LMS917382 LWO917381:LWO917382 MGK917381:MGK917382 MQG917381:MQG917382 NAC917381:NAC917382 NJY917381:NJY917382 NTU917381:NTU917382 ODQ917381:ODQ917382 ONM917381:ONM917382 OXI917381:OXI917382 PHE917381:PHE917382 PRA917381:PRA917382 QAW917381:QAW917382 QKS917381:QKS917382 QUO917381:QUO917382 REK917381:REK917382 ROG917381:ROG917382 RYC917381:RYC917382 SHY917381:SHY917382 SRU917381:SRU917382 TBQ917381:TBQ917382 TLM917381:TLM917382 TVI917381:TVI917382 UFE917381:UFE917382 UPA917381:UPA917382 UYW917381:UYW917382 VIS917381:VIS917382 VSO917381:VSO917382 WCK917381:WCK917382 WMG917381:WMG917382 WWC917381:WWC917382 AH982917:AH982918 JQ982917:JQ982918 TM982917:TM982918 ADI982917:ADI982918 ANE982917:ANE982918 AXA982917:AXA982918 BGW982917:BGW982918 BQS982917:BQS982918 CAO982917:CAO982918 CKK982917:CKK982918 CUG982917:CUG982918 DEC982917:DEC982918 DNY982917:DNY982918 DXU982917:DXU982918 EHQ982917:EHQ982918 ERM982917:ERM982918 FBI982917:FBI982918 FLE982917:FLE982918 FVA982917:FVA982918 GEW982917:GEW982918 GOS982917:GOS982918 GYO982917:GYO982918 HIK982917:HIK982918 HSG982917:HSG982918 ICC982917:ICC982918 ILY982917:ILY982918 IVU982917:IVU982918 JFQ982917:JFQ982918 JPM982917:JPM982918 JZI982917:JZI982918 KJE982917:KJE982918 KTA982917:KTA982918 LCW982917:LCW982918 LMS982917:LMS982918 LWO982917:LWO982918 MGK982917:MGK982918 MQG982917:MQG982918 NAC982917:NAC982918 NJY982917:NJY982918 NTU982917:NTU982918 ODQ982917:ODQ982918 ONM982917:ONM982918 OXI982917:OXI982918 PHE982917:PHE982918 PRA982917:PRA982918 QAW982917:QAW982918 QKS982917:QKS982918 QUO982917:QUO982918 REK982917:REK982918 ROG982917:ROG982918 RYC982917:RYC982918 SHY982917:SHY982918 SRU982917:SRU982918 TBQ982917:TBQ982918 TLM982917:TLM982918 TVI982917:TVI982918 UFE982917:UFE982918 UPA982917:UPA982918 UYW982917:UYW982918 VIS982917:VIS982918 VSO982917:VSO982918 WCK982917:WCK982918 WMG982917:WMG982918 WWC982917:WWC982918 L65413:S65414 JI65413:JI65414 TE65413:TE65414 ADA65413:ADA65414 AMW65413:AMW65414 AWS65413:AWS65414 BGO65413:BGO65414 BQK65413:BQK65414 CAG65413:CAG65414 CKC65413:CKC65414 CTY65413:CTY65414 DDU65413:DDU65414 DNQ65413:DNQ65414 DXM65413:DXM65414 EHI65413:EHI65414 ERE65413:ERE65414 FBA65413:FBA65414 FKW65413:FKW65414 FUS65413:FUS65414 GEO65413:GEO65414 GOK65413:GOK65414 GYG65413:GYG65414 HIC65413:HIC65414 HRY65413:HRY65414 IBU65413:IBU65414 ILQ65413:ILQ65414 IVM65413:IVM65414 JFI65413:JFI65414 JPE65413:JPE65414 JZA65413:JZA65414 KIW65413:KIW65414 KSS65413:KSS65414 LCO65413:LCO65414 LMK65413:LMK65414 LWG65413:LWG65414 MGC65413:MGC65414 MPY65413:MPY65414 MZU65413:MZU65414 NJQ65413:NJQ65414 NTM65413:NTM65414 ODI65413:ODI65414 ONE65413:ONE65414 OXA65413:OXA65414 PGW65413:PGW65414 PQS65413:PQS65414 QAO65413:QAO65414 QKK65413:QKK65414 QUG65413:QUG65414 REC65413:REC65414 RNY65413:RNY65414 RXU65413:RXU65414 SHQ65413:SHQ65414 SRM65413:SRM65414 TBI65413:TBI65414 TLE65413:TLE65414 TVA65413:TVA65414 UEW65413:UEW65414 UOS65413:UOS65414 UYO65413:UYO65414 VIK65413:VIK65414 VSG65413:VSG65414 WCC65413:WCC65414 WLY65413:WLY65414 WVU65413:WVU65414 L130949:S130950 JI130949:JI130950 TE130949:TE130950 ADA130949:ADA130950 AMW130949:AMW130950 AWS130949:AWS130950 BGO130949:BGO130950 BQK130949:BQK130950 CAG130949:CAG130950 CKC130949:CKC130950 CTY130949:CTY130950 DDU130949:DDU130950 DNQ130949:DNQ130950 DXM130949:DXM130950 EHI130949:EHI130950 ERE130949:ERE130950 FBA130949:FBA130950 FKW130949:FKW130950 FUS130949:FUS130950 GEO130949:GEO130950 GOK130949:GOK130950 GYG130949:GYG130950 HIC130949:HIC130950 HRY130949:HRY130950 IBU130949:IBU130950 ILQ130949:ILQ130950 IVM130949:IVM130950 JFI130949:JFI130950 JPE130949:JPE130950 JZA130949:JZA130950 KIW130949:KIW130950 KSS130949:KSS130950 LCO130949:LCO130950 LMK130949:LMK130950 LWG130949:LWG130950 MGC130949:MGC130950 MPY130949:MPY130950 MZU130949:MZU130950 NJQ130949:NJQ130950 NTM130949:NTM130950 ODI130949:ODI130950 ONE130949:ONE130950 OXA130949:OXA130950 PGW130949:PGW130950 PQS130949:PQS130950 QAO130949:QAO130950 QKK130949:QKK130950 QUG130949:QUG130950 REC130949:REC130950 RNY130949:RNY130950 RXU130949:RXU130950 SHQ130949:SHQ130950 SRM130949:SRM130950 TBI130949:TBI130950 TLE130949:TLE130950 TVA130949:TVA130950 UEW130949:UEW130950 UOS130949:UOS130950 UYO130949:UYO130950 VIK130949:VIK130950 VSG130949:VSG130950 WCC130949:WCC130950 WLY130949:WLY130950 WVU130949:WVU130950 L196485:S196486 JI196485:JI196486 TE196485:TE196486 ADA196485:ADA196486 AMW196485:AMW196486 AWS196485:AWS196486 BGO196485:BGO196486 BQK196485:BQK196486 CAG196485:CAG196486 CKC196485:CKC196486 CTY196485:CTY196486 DDU196485:DDU196486 DNQ196485:DNQ196486 DXM196485:DXM196486 EHI196485:EHI196486 ERE196485:ERE196486 FBA196485:FBA196486 FKW196485:FKW196486 FUS196485:FUS196486 GEO196485:GEO196486 GOK196485:GOK196486 GYG196485:GYG196486 HIC196485:HIC196486 HRY196485:HRY196486 IBU196485:IBU196486 ILQ196485:ILQ196486 IVM196485:IVM196486 JFI196485:JFI196486 JPE196485:JPE196486 JZA196485:JZA196486 KIW196485:KIW196486 KSS196485:KSS196486 LCO196485:LCO196486 LMK196485:LMK196486 LWG196485:LWG196486 MGC196485:MGC196486 MPY196485:MPY196486 MZU196485:MZU196486 NJQ196485:NJQ196486 NTM196485:NTM196486 ODI196485:ODI196486 ONE196485:ONE196486 OXA196485:OXA196486 PGW196485:PGW196486 PQS196485:PQS196486 QAO196485:QAO196486 QKK196485:QKK196486 QUG196485:QUG196486 REC196485:REC196486 RNY196485:RNY196486 RXU196485:RXU196486 SHQ196485:SHQ196486 SRM196485:SRM196486 TBI196485:TBI196486 TLE196485:TLE196486 TVA196485:TVA196486 UEW196485:UEW196486 UOS196485:UOS196486 UYO196485:UYO196486 VIK196485:VIK196486 VSG196485:VSG196486 WCC196485:WCC196486 WLY196485:WLY196486 WVU196485:WVU196486 L262021:S262022 JI262021:JI262022 TE262021:TE262022 ADA262021:ADA262022 AMW262021:AMW262022 AWS262021:AWS262022 BGO262021:BGO262022 BQK262021:BQK262022 CAG262021:CAG262022 CKC262021:CKC262022 CTY262021:CTY262022 DDU262021:DDU262022 DNQ262021:DNQ262022 DXM262021:DXM262022 EHI262021:EHI262022 ERE262021:ERE262022 FBA262021:FBA262022 FKW262021:FKW262022 FUS262021:FUS262022 GEO262021:GEO262022 GOK262021:GOK262022 GYG262021:GYG262022 HIC262021:HIC262022 HRY262021:HRY262022 IBU262021:IBU262022 ILQ262021:ILQ262022 IVM262021:IVM262022 JFI262021:JFI262022 JPE262021:JPE262022 JZA262021:JZA262022 KIW262021:KIW262022 KSS262021:KSS262022 LCO262021:LCO262022 LMK262021:LMK262022 LWG262021:LWG262022 MGC262021:MGC262022 MPY262021:MPY262022 MZU262021:MZU262022 NJQ262021:NJQ262022 NTM262021:NTM262022 ODI262021:ODI262022 ONE262021:ONE262022 OXA262021:OXA262022 PGW262021:PGW262022 PQS262021:PQS262022 QAO262021:QAO262022 QKK262021:QKK262022 QUG262021:QUG262022 REC262021:REC262022 RNY262021:RNY262022 RXU262021:RXU262022 SHQ262021:SHQ262022 SRM262021:SRM262022 TBI262021:TBI262022 TLE262021:TLE262022 TVA262021:TVA262022 UEW262021:UEW262022 UOS262021:UOS262022 UYO262021:UYO262022 VIK262021:VIK262022 VSG262021:VSG262022 WCC262021:WCC262022 WLY262021:WLY262022 WVU262021:WVU262022 L327557:S327558 JI327557:JI327558 TE327557:TE327558 ADA327557:ADA327558 AMW327557:AMW327558 AWS327557:AWS327558 BGO327557:BGO327558 BQK327557:BQK327558 CAG327557:CAG327558 CKC327557:CKC327558 CTY327557:CTY327558 DDU327557:DDU327558 DNQ327557:DNQ327558 DXM327557:DXM327558 EHI327557:EHI327558 ERE327557:ERE327558 FBA327557:FBA327558 FKW327557:FKW327558 FUS327557:FUS327558 GEO327557:GEO327558 GOK327557:GOK327558 GYG327557:GYG327558 HIC327557:HIC327558 HRY327557:HRY327558 IBU327557:IBU327558 ILQ327557:ILQ327558 IVM327557:IVM327558 JFI327557:JFI327558 JPE327557:JPE327558 JZA327557:JZA327558 KIW327557:KIW327558 KSS327557:KSS327558 LCO327557:LCO327558 LMK327557:LMK327558 LWG327557:LWG327558 MGC327557:MGC327558 MPY327557:MPY327558 MZU327557:MZU327558 NJQ327557:NJQ327558 NTM327557:NTM327558 ODI327557:ODI327558 ONE327557:ONE327558 OXA327557:OXA327558 PGW327557:PGW327558 PQS327557:PQS327558 QAO327557:QAO327558 QKK327557:QKK327558 QUG327557:QUG327558 REC327557:REC327558 RNY327557:RNY327558 RXU327557:RXU327558 SHQ327557:SHQ327558 SRM327557:SRM327558 TBI327557:TBI327558 TLE327557:TLE327558 TVA327557:TVA327558 UEW327557:UEW327558 UOS327557:UOS327558 UYO327557:UYO327558 VIK327557:VIK327558 VSG327557:VSG327558 WCC327557:WCC327558 WLY327557:WLY327558 WVU327557:WVU327558 L393093:S393094 JI393093:JI393094 TE393093:TE393094 ADA393093:ADA393094 AMW393093:AMW393094 AWS393093:AWS393094 BGO393093:BGO393094 BQK393093:BQK393094 CAG393093:CAG393094 CKC393093:CKC393094 CTY393093:CTY393094 DDU393093:DDU393094 DNQ393093:DNQ393094 DXM393093:DXM393094 EHI393093:EHI393094 ERE393093:ERE393094 FBA393093:FBA393094 FKW393093:FKW393094 FUS393093:FUS393094 GEO393093:GEO393094 GOK393093:GOK393094 GYG393093:GYG393094 HIC393093:HIC393094 HRY393093:HRY393094 IBU393093:IBU393094 ILQ393093:ILQ393094 IVM393093:IVM393094 JFI393093:JFI393094 JPE393093:JPE393094 JZA393093:JZA393094 KIW393093:KIW393094 KSS393093:KSS393094 LCO393093:LCO393094 LMK393093:LMK393094 LWG393093:LWG393094 MGC393093:MGC393094 MPY393093:MPY393094 MZU393093:MZU393094 NJQ393093:NJQ393094 NTM393093:NTM393094 ODI393093:ODI393094 ONE393093:ONE393094 OXA393093:OXA393094 PGW393093:PGW393094 PQS393093:PQS393094 QAO393093:QAO393094 QKK393093:QKK393094 QUG393093:QUG393094 REC393093:REC393094 RNY393093:RNY393094 RXU393093:RXU393094 SHQ393093:SHQ393094 SRM393093:SRM393094 TBI393093:TBI393094 TLE393093:TLE393094 TVA393093:TVA393094 UEW393093:UEW393094 UOS393093:UOS393094 UYO393093:UYO393094 VIK393093:VIK393094 VSG393093:VSG393094 WCC393093:WCC393094 WLY393093:WLY393094 WVU393093:WVU393094 L458629:S458630 JI458629:JI458630 TE458629:TE458630 ADA458629:ADA458630 AMW458629:AMW458630 AWS458629:AWS458630 BGO458629:BGO458630 BQK458629:BQK458630 CAG458629:CAG458630 CKC458629:CKC458630 CTY458629:CTY458630 DDU458629:DDU458630 DNQ458629:DNQ458630 DXM458629:DXM458630 EHI458629:EHI458630 ERE458629:ERE458630 FBA458629:FBA458630 FKW458629:FKW458630 FUS458629:FUS458630 GEO458629:GEO458630 GOK458629:GOK458630 GYG458629:GYG458630 HIC458629:HIC458630 HRY458629:HRY458630 IBU458629:IBU458630 ILQ458629:ILQ458630 IVM458629:IVM458630 JFI458629:JFI458630 JPE458629:JPE458630 JZA458629:JZA458630 KIW458629:KIW458630 KSS458629:KSS458630 LCO458629:LCO458630 LMK458629:LMK458630 LWG458629:LWG458630 MGC458629:MGC458630 MPY458629:MPY458630 MZU458629:MZU458630 NJQ458629:NJQ458630 NTM458629:NTM458630 ODI458629:ODI458630 ONE458629:ONE458630 OXA458629:OXA458630 PGW458629:PGW458630 PQS458629:PQS458630 QAO458629:QAO458630 QKK458629:QKK458630 QUG458629:QUG458630 REC458629:REC458630 RNY458629:RNY458630 RXU458629:RXU458630 SHQ458629:SHQ458630 SRM458629:SRM458630 TBI458629:TBI458630 TLE458629:TLE458630 TVA458629:TVA458630 UEW458629:UEW458630 UOS458629:UOS458630 UYO458629:UYO458630 VIK458629:VIK458630 VSG458629:VSG458630 WCC458629:WCC458630 WLY458629:WLY458630 WVU458629:WVU458630 L524165:S524166 JI524165:JI524166 TE524165:TE524166 ADA524165:ADA524166 AMW524165:AMW524166 AWS524165:AWS524166 BGO524165:BGO524166 BQK524165:BQK524166 CAG524165:CAG524166 CKC524165:CKC524166 CTY524165:CTY524166 DDU524165:DDU524166 DNQ524165:DNQ524166 DXM524165:DXM524166 EHI524165:EHI524166 ERE524165:ERE524166 FBA524165:FBA524166 FKW524165:FKW524166 FUS524165:FUS524166 GEO524165:GEO524166 GOK524165:GOK524166 GYG524165:GYG524166 HIC524165:HIC524166 HRY524165:HRY524166 IBU524165:IBU524166 ILQ524165:ILQ524166 IVM524165:IVM524166 JFI524165:JFI524166 JPE524165:JPE524166 JZA524165:JZA524166 KIW524165:KIW524166 KSS524165:KSS524166 LCO524165:LCO524166 LMK524165:LMK524166 LWG524165:LWG524166 MGC524165:MGC524166 MPY524165:MPY524166 MZU524165:MZU524166 NJQ524165:NJQ524166 NTM524165:NTM524166 ODI524165:ODI524166 ONE524165:ONE524166 OXA524165:OXA524166 PGW524165:PGW524166 PQS524165:PQS524166 QAO524165:QAO524166 QKK524165:QKK524166 QUG524165:QUG524166 REC524165:REC524166 RNY524165:RNY524166 RXU524165:RXU524166 SHQ524165:SHQ524166 SRM524165:SRM524166 TBI524165:TBI524166 TLE524165:TLE524166 TVA524165:TVA524166 UEW524165:UEW524166 UOS524165:UOS524166 UYO524165:UYO524166 VIK524165:VIK524166 VSG524165:VSG524166 WCC524165:WCC524166 WLY524165:WLY524166 WVU524165:WVU524166 L589701:S589702 JI589701:JI589702 TE589701:TE589702 ADA589701:ADA589702 AMW589701:AMW589702 AWS589701:AWS589702 BGO589701:BGO589702 BQK589701:BQK589702 CAG589701:CAG589702 CKC589701:CKC589702 CTY589701:CTY589702 DDU589701:DDU589702 DNQ589701:DNQ589702 DXM589701:DXM589702 EHI589701:EHI589702 ERE589701:ERE589702 FBA589701:FBA589702 FKW589701:FKW589702 FUS589701:FUS589702 GEO589701:GEO589702 GOK589701:GOK589702 GYG589701:GYG589702 HIC589701:HIC589702 HRY589701:HRY589702 IBU589701:IBU589702 ILQ589701:ILQ589702 IVM589701:IVM589702 JFI589701:JFI589702 JPE589701:JPE589702 JZA589701:JZA589702 KIW589701:KIW589702 KSS589701:KSS589702 LCO589701:LCO589702 LMK589701:LMK589702 LWG589701:LWG589702 MGC589701:MGC589702 MPY589701:MPY589702 MZU589701:MZU589702 NJQ589701:NJQ589702 NTM589701:NTM589702 ODI589701:ODI589702 ONE589701:ONE589702 OXA589701:OXA589702 PGW589701:PGW589702 PQS589701:PQS589702 QAO589701:QAO589702 QKK589701:QKK589702 QUG589701:QUG589702 REC589701:REC589702 RNY589701:RNY589702 RXU589701:RXU589702 SHQ589701:SHQ589702 SRM589701:SRM589702 TBI589701:TBI589702 TLE589701:TLE589702 TVA589701:TVA589702 UEW589701:UEW589702 UOS589701:UOS589702 UYO589701:UYO589702 VIK589701:VIK589702 VSG589701:VSG589702 WCC589701:WCC589702 WLY589701:WLY589702 WVU589701:WVU589702 L655237:S655238 JI655237:JI655238 TE655237:TE655238 ADA655237:ADA655238 AMW655237:AMW655238 AWS655237:AWS655238 BGO655237:BGO655238 BQK655237:BQK655238 CAG655237:CAG655238 CKC655237:CKC655238 CTY655237:CTY655238 DDU655237:DDU655238 DNQ655237:DNQ655238 DXM655237:DXM655238 EHI655237:EHI655238 ERE655237:ERE655238 FBA655237:FBA655238 FKW655237:FKW655238 FUS655237:FUS655238 GEO655237:GEO655238 GOK655237:GOK655238 GYG655237:GYG655238 HIC655237:HIC655238 HRY655237:HRY655238 IBU655237:IBU655238 ILQ655237:ILQ655238 IVM655237:IVM655238 JFI655237:JFI655238 JPE655237:JPE655238 JZA655237:JZA655238 KIW655237:KIW655238 KSS655237:KSS655238 LCO655237:LCO655238 LMK655237:LMK655238 LWG655237:LWG655238 MGC655237:MGC655238 MPY655237:MPY655238 MZU655237:MZU655238 NJQ655237:NJQ655238 NTM655237:NTM655238 ODI655237:ODI655238 ONE655237:ONE655238 OXA655237:OXA655238 PGW655237:PGW655238 PQS655237:PQS655238 QAO655237:QAO655238 QKK655237:QKK655238 QUG655237:QUG655238 REC655237:REC655238 RNY655237:RNY655238 RXU655237:RXU655238 SHQ655237:SHQ655238 SRM655237:SRM655238 TBI655237:TBI655238 TLE655237:TLE655238 TVA655237:TVA655238 UEW655237:UEW655238 UOS655237:UOS655238 UYO655237:UYO655238 VIK655237:VIK655238 VSG655237:VSG655238 WCC655237:WCC655238 WLY655237:WLY655238 WVU655237:WVU655238 L720773:S720774 JI720773:JI720774 TE720773:TE720774 ADA720773:ADA720774 AMW720773:AMW720774 AWS720773:AWS720774 BGO720773:BGO720774 BQK720773:BQK720774 CAG720773:CAG720774 CKC720773:CKC720774 CTY720773:CTY720774 DDU720773:DDU720774 DNQ720773:DNQ720774 DXM720773:DXM720774 EHI720773:EHI720774 ERE720773:ERE720774 FBA720773:FBA720774 FKW720773:FKW720774 FUS720773:FUS720774 GEO720773:GEO720774 GOK720773:GOK720774 GYG720773:GYG720774 HIC720773:HIC720774 HRY720773:HRY720774 IBU720773:IBU720774 ILQ720773:ILQ720774 IVM720773:IVM720774 JFI720773:JFI720774 JPE720773:JPE720774 JZA720773:JZA720774 KIW720773:KIW720774 KSS720773:KSS720774 LCO720773:LCO720774 LMK720773:LMK720774 LWG720773:LWG720774 MGC720773:MGC720774 MPY720773:MPY720774 MZU720773:MZU720774 NJQ720773:NJQ720774 NTM720773:NTM720774 ODI720773:ODI720774 ONE720773:ONE720774 OXA720773:OXA720774 PGW720773:PGW720774 PQS720773:PQS720774 QAO720773:QAO720774 QKK720773:QKK720774 QUG720773:QUG720774 REC720773:REC720774 RNY720773:RNY720774 RXU720773:RXU720774 SHQ720773:SHQ720774 SRM720773:SRM720774 TBI720773:TBI720774 TLE720773:TLE720774 TVA720773:TVA720774 UEW720773:UEW720774 UOS720773:UOS720774 UYO720773:UYO720774 VIK720773:VIK720774 VSG720773:VSG720774 WCC720773:WCC720774 WLY720773:WLY720774 WVU720773:WVU720774 L786309:S786310 JI786309:JI786310 TE786309:TE786310 ADA786309:ADA786310 AMW786309:AMW786310 AWS786309:AWS786310 BGO786309:BGO786310 BQK786309:BQK786310 CAG786309:CAG786310 CKC786309:CKC786310 CTY786309:CTY786310 DDU786309:DDU786310 DNQ786309:DNQ786310 DXM786309:DXM786310 EHI786309:EHI786310 ERE786309:ERE786310 FBA786309:FBA786310 FKW786309:FKW786310 FUS786309:FUS786310 GEO786309:GEO786310 GOK786309:GOK786310 GYG786309:GYG786310 HIC786309:HIC786310 HRY786309:HRY786310 IBU786309:IBU786310 ILQ786309:ILQ786310 IVM786309:IVM786310 JFI786309:JFI786310 JPE786309:JPE786310 JZA786309:JZA786310 KIW786309:KIW786310 KSS786309:KSS786310 LCO786309:LCO786310 LMK786309:LMK786310 LWG786309:LWG786310 MGC786309:MGC786310 MPY786309:MPY786310 MZU786309:MZU786310 NJQ786309:NJQ786310 NTM786309:NTM786310 ODI786309:ODI786310 ONE786309:ONE786310 OXA786309:OXA786310 PGW786309:PGW786310 PQS786309:PQS786310 QAO786309:QAO786310 QKK786309:QKK786310 QUG786309:QUG786310 REC786309:REC786310 RNY786309:RNY786310 RXU786309:RXU786310 SHQ786309:SHQ786310 SRM786309:SRM786310 TBI786309:TBI786310 TLE786309:TLE786310 TVA786309:TVA786310 UEW786309:UEW786310 UOS786309:UOS786310 UYO786309:UYO786310 VIK786309:VIK786310 VSG786309:VSG786310 WCC786309:WCC786310 WLY786309:WLY786310 WVU786309:WVU786310 L851845:S851846 JI851845:JI851846 TE851845:TE851846 ADA851845:ADA851846 AMW851845:AMW851846 AWS851845:AWS851846 BGO851845:BGO851846 BQK851845:BQK851846 CAG851845:CAG851846 CKC851845:CKC851846 CTY851845:CTY851846 DDU851845:DDU851846 DNQ851845:DNQ851846 DXM851845:DXM851846 EHI851845:EHI851846 ERE851845:ERE851846 FBA851845:FBA851846 FKW851845:FKW851846 FUS851845:FUS851846 GEO851845:GEO851846 GOK851845:GOK851846 GYG851845:GYG851846 HIC851845:HIC851846 HRY851845:HRY851846 IBU851845:IBU851846 ILQ851845:ILQ851846 IVM851845:IVM851846 JFI851845:JFI851846 JPE851845:JPE851846 JZA851845:JZA851846 KIW851845:KIW851846 KSS851845:KSS851846 LCO851845:LCO851846 LMK851845:LMK851846 LWG851845:LWG851846 MGC851845:MGC851846 MPY851845:MPY851846 MZU851845:MZU851846 NJQ851845:NJQ851846 NTM851845:NTM851846 ODI851845:ODI851846 ONE851845:ONE851846 OXA851845:OXA851846 PGW851845:PGW851846 PQS851845:PQS851846 QAO851845:QAO851846 QKK851845:QKK851846 QUG851845:QUG851846 REC851845:REC851846 RNY851845:RNY851846 RXU851845:RXU851846 SHQ851845:SHQ851846 SRM851845:SRM851846 TBI851845:TBI851846 TLE851845:TLE851846 TVA851845:TVA851846 UEW851845:UEW851846 UOS851845:UOS851846 UYO851845:UYO851846 VIK851845:VIK851846 VSG851845:VSG851846 WCC851845:WCC851846 WLY851845:WLY851846 WVU851845:WVU851846 L917381:S917382 JI917381:JI917382 TE917381:TE917382 ADA917381:ADA917382 AMW917381:AMW917382 AWS917381:AWS917382 BGO917381:BGO917382 BQK917381:BQK917382 CAG917381:CAG917382 CKC917381:CKC917382 CTY917381:CTY917382 DDU917381:DDU917382 DNQ917381:DNQ917382 DXM917381:DXM917382 EHI917381:EHI917382 ERE917381:ERE917382 FBA917381:FBA917382 FKW917381:FKW917382 FUS917381:FUS917382 GEO917381:GEO917382 GOK917381:GOK917382 GYG917381:GYG917382 HIC917381:HIC917382 HRY917381:HRY917382 IBU917381:IBU917382 ILQ917381:ILQ917382 IVM917381:IVM917382 JFI917381:JFI917382 JPE917381:JPE917382 JZA917381:JZA917382 KIW917381:KIW917382 KSS917381:KSS917382 LCO917381:LCO917382 LMK917381:LMK917382 LWG917381:LWG917382 MGC917381:MGC917382 MPY917381:MPY917382 MZU917381:MZU917382 NJQ917381:NJQ917382 NTM917381:NTM917382 ODI917381:ODI917382 ONE917381:ONE917382 OXA917381:OXA917382 PGW917381:PGW917382 PQS917381:PQS917382 QAO917381:QAO917382 QKK917381:QKK917382 QUG917381:QUG917382 REC917381:REC917382 RNY917381:RNY917382 RXU917381:RXU917382 SHQ917381:SHQ917382 SRM917381:SRM917382 TBI917381:TBI917382 TLE917381:TLE917382 TVA917381:TVA917382 UEW917381:UEW917382 UOS917381:UOS917382 UYO917381:UYO917382 VIK917381:VIK917382 VSG917381:VSG917382 WCC917381:WCC917382 WLY917381:WLY917382 WVU917381:WVU917382 L982917:S982918 JI982917:JI982918 TE982917:TE982918 ADA982917:ADA982918 AMW982917:AMW982918 AWS982917:AWS982918 BGO982917:BGO982918 BQK982917:BQK982918 CAG982917:CAG982918 CKC982917:CKC982918 CTY982917:CTY982918 DDU982917:DDU982918 DNQ982917:DNQ982918 DXM982917:DXM982918 EHI982917:EHI982918 ERE982917:ERE982918 FBA982917:FBA982918 FKW982917:FKW982918 FUS982917:FUS982918 GEO982917:GEO982918 GOK982917:GOK982918 GYG982917:GYG982918 HIC982917:HIC982918 HRY982917:HRY982918 IBU982917:IBU982918 ILQ982917:ILQ982918 IVM982917:IVM982918 JFI982917:JFI982918 JPE982917:JPE982918 JZA982917:JZA982918 KIW982917:KIW982918 KSS982917:KSS982918 LCO982917:LCO982918 LMK982917:LMK982918 LWG982917:LWG982918 MGC982917:MGC982918 MPY982917:MPY982918 MZU982917:MZU982918 NJQ982917:NJQ982918 NTM982917:NTM982918 ODI982917:ODI982918 ONE982917:ONE982918 OXA982917:OXA982918 PGW982917:PGW982918 PQS982917:PQS982918 QAO982917:QAO982918 QKK982917:QKK982918 QUG982917:QUG982918 REC982917:REC982918 RNY982917:RNY982918 RXU982917:RXU982918 SHQ982917:SHQ982918 SRM982917:SRM982918 TBI982917:TBI982918 TLE982917:TLE982918 TVA982917:TVA982918 UEW982917:UEW982918 UOS982917:UOS982918 UYO982917:UYO982918 VIK982917:VIK982918 VSG982917:VSG982918 WCC982917:WCC982918 WLY982917:WLY982918 WVU982917:WVU982918 AH65402 JQ65402 TM65402 ADI65402 ANE65402 AXA65402 BGW65402 BQS65402 CAO65402 CKK65402 CUG65402 DEC65402 DNY65402 DXU65402 EHQ65402 ERM65402 FBI65402 FLE65402 FVA65402 GEW65402 GOS65402 GYO65402 HIK65402 HSG65402 ICC65402 ILY65402 IVU65402 JFQ65402 JPM65402 JZI65402 KJE65402 KTA65402 LCW65402 LMS65402 LWO65402 MGK65402 MQG65402 NAC65402 NJY65402 NTU65402 ODQ65402 ONM65402 OXI65402 PHE65402 PRA65402 QAW65402 QKS65402 QUO65402 REK65402 ROG65402 RYC65402 SHY65402 SRU65402 TBQ65402 TLM65402 TVI65402 UFE65402 UPA65402 UYW65402 VIS65402 VSO65402 WCK65402 WMG65402 WWC65402 AH130938 JQ130938 TM130938 ADI130938 ANE130938 AXA130938 BGW130938 BQS130938 CAO130938 CKK130938 CUG130938 DEC130938 DNY130938 DXU130938 EHQ130938 ERM130938 FBI130938 FLE130938 FVA130938 GEW130938 GOS130938 GYO130938 HIK130938 HSG130938 ICC130938 ILY130938 IVU130938 JFQ130938 JPM130938 JZI130938 KJE130938 KTA130938 LCW130938 LMS130938 LWO130938 MGK130938 MQG130938 NAC130938 NJY130938 NTU130938 ODQ130938 ONM130938 OXI130938 PHE130938 PRA130938 QAW130938 QKS130938 QUO130938 REK130938 ROG130938 RYC130938 SHY130938 SRU130938 TBQ130938 TLM130938 TVI130938 UFE130938 UPA130938 UYW130938 VIS130938 VSO130938 WCK130938 WMG130938 WWC130938 AH196474 JQ196474 TM196474 ADI196474 ANE196474 AXA196474 BGW196474 BQS196474 CAO196474 CKK196474 CUG196474 DEC196474 DNY196474 DXU196474 EHQ196474 ERM196474 FBI196474 FLE196474 FVA196474 GEW196474 GOS196474 GYO196474 HIK196474 HSG196474 ICC196474 ILY196474 IVU196474 JFQ196474 JPM196474 JZI196474 KJE196474 KTA196474 LCW196474 LMS196474 LWO196474 MGK196474 MQG196474 NAC196474 NJY196474 NTU196474 ODQ196474 ONM196474 OXI196474 PHE196474 PRA196474 QAW196474 QKS196474 QUO196474 REK196474 ROG196474 RYC196474 SHY196474 SRU196474 TBQ196474 TLM196474 TVI196474 UFE196474 UPA196474 UYW196474 VIS196474 VSO196474 WCK196474 WMG196474 WWC196474 AH262010 JQ262010 TM262010 ADI262010 ANE262010 AXA262010 BGW262010 BQS262010 CAO262010 CKK262010 CUG262010 DEC262010 DNY262010 DXU262010 EHQ262010 ERM262010 FBI262010 FLE262010 FVA262010 GEW262010 GOS262010 GYO262010 HIK262010 HSG262010 ICC262010 ILY262010 IVU262010 JFQ262010 JPM262010 JZI262010 KJE262010 KTA262010 LCW262010 LMS262010 LWO262010 MGK262010 MQG262010 NAC262010 NJY262010 NTU262010 ODQ262010 ONM262010 OXI262010 PHE262010 PRA262010 QAW262010 QKS262010 QUO262010 REK262010 ROG262010 RYC262010 SHY262010 SRU262010 TBQ262010 TLM262010 TVI262010 UFE262010 UPA262010 UYW262010 VIS262010 VSO262010 WCK262010 WMG262010 WWC262010 AH327546 JQ327546 TM327546 ADI327546 ANE327546 AXA327546 BGW327546 BQS327546 CAO327546 CKK327546 CUG327546 DEC327546 DNY327546 DXU327546 EHQ327546 ERM327546 FBI327546 FLE327546 FVA327546 GEW327546 GOS327546 GYO327546 HIK327546 HSG327546 ICC327546 ILY327546 IVU327546 JFQ327546 JPM327546 JZI327546 KJE327546 KTA327546 LCW327546 LMS327546 LWO327546 MGK327546 MQG327546 NAC327546 NJY327546 NTU327546 ODQ327546 ONM327546 OXI327546 PHE327546 PRA327546 QAW327546 QKS327546 QUO327546 REK327546 ROG327546 RYC327546 SHY327546 SRU327546 TBQ327546 TLM327546 TVI327546 UFE327546 UPA327546 UYW327546 VIS327546 VSO327546 WCK327546 WMG327546 WWC327546 AH393082 JQ393082 TM393082 ADI393082 ANE393082 AXA393082 BGW393082 BQS393082 CAO393082 CKK393082 CUG393082 DEC393082 DNY393082 DXU393082 EHQ393082 ERM393082 FBI393082 FLE393082 FVA393082 GEW393082 GOS393082 GYO393082 HIK393082 HSG393082 ICC393082 ILY393082 IVU393082 JFQ393082 JPM393082 JZI393082 KJE393082 KTA393082 LCW393082 LMS393082 LWO393082 MGK393082 MQG393082 NAC393082 NJY393082 NTU393082 ODQ393082 ONM393082 OXI393082 PHE393082 PRA393082 QAW393082 QKS393082 QUO393082 REK393082 ROG393082 RYC393082 SHY393082 SRU393082 TBQ393082 TLM393082 TVI393082 UFE393082 UPA393082 UYW393082 VIS393082 VSO393082 WCK393082 WMG393082 WWC393082 AH458618 JQ458618 TM458618 ADI458618 ANE458618 AXA458618 BGW458618 BQS458618 CAO458618 CKK458618 CUG458618 DEC458618 DNY458618 DXU458618 EHQ458618 ERM458618 FBI458618 FLE458618 FVA458618 GEW458618 GOS458618 GYO458618 HIK458618 HSG458618 ICC458618 ILY458618 IVU458618 JFQ458618 JPM458618 JZI458618 KJE458618 KTA458618 LCW458618 LMS458618 LWO458618 MGK458618 MQG458618 NAC458618 NJY458618 NTU458618 ODQ458618 ONM458618 OXI458618 PHE458618 PRA458618 QAW458618 QKS458618 QUO458618 REK458618 ROG458618 RYC458618 SHY458618 SRU458618 TBQ458618 TLM458618 TVI458618 UFE458618 UPA458618 UYW458618 VIS458618 VSO458618 WCK458618 WMG458618 WWC458618 AH524154 JQ524154 TM524154 ADI524154 ANE524154 AXA524154 BGW524154 BQS524154 CAO524154 CKK524154 CUG524154 DEC524154 DNY524154 DXU524154 EHQ524154 ERM524154 FBI524154 FLE524154 FVA524154 GEW524154 GOS524154 GYO524154 HIK524154 HSG524154 ICC524154 ILY524154 IVU524154 JFQ524154 JPM524154 JZI524154 KJE524154 KTA524154 LCW524154 LMS524154 LWO524154 MGK524154 MQG524154 NAC524154 NJY524154 NTU524154 ODQ524154 ONM524154 OXI524154 PHE524154 PRA524154 QAW524154 QKS524154 QUO524154 REK524154 ROG524154 RYC524154 SHY524154 SRU524154 TBQ524154 TLM524154 TVI524154 UFE524154 UPA524154 UYW524154 VIS524154 VSO524154 WCK524154 WMG524154 WWC524154 AH589690 JQ589690 TM589690 ADI589690 ANE589690 AXA589690 BGW589690 BQS589690 CAO589690 CKK589690 CUG589690 DEC589690 DNY589690 DXU589690 EHQ589690 ERM589690 FBI589690 FLE589690 FVA589690 GEW589690 GOS589690 GYO589690 HIK589690 HSG589690 ICC589690 ILY589690 IVU589690 JFQ589690 JPM589690 JZI589690 KJE589690 KTA589690 LCW589690 LMS589690 LWO589690 MGK589690 MQG589690 NAC589690 NJY589690 NTU589690 ODQ589690 ONM589690 OXI589690 PHE589690 PRA589690 QAW589690 QKS589690 QUO589690 REK589690 ROG589690 RYC589690 SHY589690 SRU589690 TBQ589690 TLM589690 TVI589690 UFE589690 UPA589690 UYW589690 VIS589690 VSO589690 WCK589690 WMG589690 WWC589690 AH655226 JQ655226 TM655226 ADI655226 ANE655226 AXA655226 BGW655226 BQS655226 CAO655226 CKK655226 CUG655226 DEC655226 DNY655226 DXU655226 EHQ655226 ERM655226 FBI655226 FLE655226 FVA655226 GEW655226 GOS655226 GYO655226 HIK655226 HSG655226 ICC655226 ILY655226 IVU655226 JFQ655226 JPM655226 JZI655226 KJE655226 KTA655226 LCW655226 LMS655226 LWO655226 MGK655226 MQG655226 NAC655226 NJY655226 NTU655226 ODQ655226 ONM655226 OXI655226 PHE655226 PRA655226 QAW655226 QKS655226 QUO655226 REK655226 ROG655226 RYC655226 SHY655226 SRU655226 TBQ655226 TLM655226 TVI655226 UFE655226 UPA655226 UYW655226 VIS655226 VSO655226 WCK655226 WMG655226 WWC655226 AH720762 JQ720762 TM720762 ADI720762 ANE720762 AXA720762 BGW720762 BQS720762 CAO720762 CKK720762 CUG720762 DEC720762 DNY720762 DXU720762 EHQ720762 ERM720762 FBI720762 FLE720762 FVA720762 GEW720762 GOS720762 GYO720762 HIK720762 HSG720762 ICC720762 ILY720762 IVU720762 JFQ720762 JPM720762 JZI720762 KJE720762 KTA720762 LCW720762 LMS720762 LWO720762 MGK720762 MQG720762 NAC720762 NJY720762 NTU720762 ODQ720762 ONM720762 OXI720762 PHE720762 PRA720762 QAW720762 QKS720762 QUO720762 REK720762 ROG720762 RYC720762 SHY720762 SRU720762 TBQ720762 TLM720762 TVI720762 UFE720762 UPA720762 UYW720762 VIS720762 VSO720762 WCK720762 WMG720762 WWC720762 AH786298 JQ786298 TM786298 ADI786298 ANE786298 AXA786298 BGW786298 BQS786298 CAO786298 CKK786298 CUG786298 DEC786298 DNY786298 DXU786298 EHQ786298 ERM786298 FBI786298 FLE786298 FVA786298 GEW786298 GOS786298 GYO786298 HIK786298 HSG786298 ICC786298 ILY786298 IVU786298 JFQ786298 JPM786298 JZI786298 KJE786298 KTA786298 LCW786298 LMS786298 LWO786298 MGK786298 MQG786298 NAC786298 NJY786298 NTU786298 ODQ786298 ONM786298 OXI786298 PHE786298 PRA786298 QAW786298 QKS786298 QUO786298 REK786298 ROG786298 RYC786298 SHY786298 SRU786298 TBQ786298 TLM786298 TVI786298 UFE786298 UPA786298 UYW786298 VIS786298 VSO786298 WCK786298 WMG786298 WWC786298 AH851834 JQ851834 TM851834 ADI851834 ANE851834 AXA851834 BGW851834 BQS851834 CAO851834 CKK851834 CUG851834 DEC851834 DNY851834 DXU851834 EHQ851834 ERM851834 FBI851834 FLE851834 FVA851834 GEW851834 GOS851834 GYO851834 HIK851834 HSG851834 ICC851834 ILY851834 IVU851834 JFQ851834 JPM851834 JZI851834 KJE851834 KTA851834 LCW851834 LMS851834 LWO851834 MGK851834 MQG851834 NAC851834 NJY851834 NTU851834 ODQ851834 ONM851834 OXI851834 PHE851834 PRA851834 QAW851834 QKS851834 QUO851834 REK851834 ROG851834 RYC851834 SHY851834 SRU851834 TBQ851834 TLM851834 TVI851834 UFE851834 UPA851834 UYW851834 VIS851834 VSO851834 WCK851834 WMG851834 WWC851834 AH917370 JQ917370 TM917370 ADI917370 ANE917370 AXA917370 BGW917370 BQS917370 CAO917370 CKK917370 CUG917370 DEC917370 DNY917370 DXU917370 EHQ917370 ERM917370 FBI917370 FLE917370 FVA917370 GEW917370 GOS917370 GYO917370 HIK917370 HSG917370 ICC917370 ILY917370 IVU917370 JFQ917370 JPM917370 JZI917370 KJE917370 KTA917370 LCW917370 LMS917370 LWO917370 MGK917370 MQG917370 NAC917370 NJY917370 NTU917370 ODQ917370 ONM917370 OXI917370 PHE917370 PRA917370 QAW917370 QKS917370 QUO917370 REK917370 ROG917370 RYC917370 SHY917370 SRU917370 TBQ917370 TLM917370 TVI917370 UFE917370 UPA917370 UYW917370 VIS917370 VSO917370 WCK917370 WMG917370 WWC917370 AH982906 JQ982906 TM982906 ADI982906 ANE982906 AXA982906 BGW982906 BQS982906 CAO982906 CKK982906 CUG982906 DEC982906 DNY982906 DXU982906 EHQ982906 ERM982906 FBI982906 FLE982906 FVA982906 GEW982906 GOS982906 GYO982906 HIK982906 HSG982906 ICC982906 ILY982906 IVU982906 JFQ982906 JPM982906 JZI982906 KJE982906 KTA982906 LCW982906 LMS982906 LWO982906 MGK982906 MQG982906 NAC982906 NJY982906 NTU982906 ODQ982906 ONM982906 OXI982906 PHE982906 PRA982906 QAW982906 QKS982906 QUO982906 REK982906 ROG982906 RYC982906 SHY982906 SRU982906 TBQ982906 TLM982906 TVI982906 UFE982906 UPA982906 UYW982906 VIS982906 VSO982906 WCK982906 WMG982906 WWC982906 AH65408 JQ65408 TM65408 ADI65408 ANE65408 AXA65408 BGW65408 BQS65408 CAO65408 CKK65408 CUG65408 DEC65408 DNY65408 DXU65408 EHQ65408 ERM65408 FBI65408 FLE65408 FVA65408 GEW65408 GOS65408 GYO65408 HIK65408 HSG65408 ICC65408 ILY65408 IVU65408 JFQ65408 JPM65408 JZI65408 KJE65408 KTA65408 LCW65408 LMS65408 LWO65408 MGK65408 MQG65408 NAC65408 NJY65408 NTU65408 ODQ65408 ONM65408 OXI65408 PHE65408 PRA65408 QAW65408 QKS65408 QUO65408 REK65408 ROG65408 RYC65408 SHY65408 SRU65408 TBQ65408 TLM65408 TVI65408 UFE65408 UPA65408 UYW65408 VIS65408 VSO65408 WCK65408 WMG65408 WWC65408 AH130944 JQ130944 TM130944 ADI130944 ANE130944 AXA130944 BGW130944 BQS130944 CAO130944 CKK130944 CUG130944 DEC130944 DNY130944 DXU130944 EHQ130944 ERM130944 FBI130944 FLE130944 FVA130944 GEW130944 GOS130944 GYO130944 HIK130944 HSG130944 ICC130944 ILY130944 IVU130944 JFQ130944 JPM130944 JZI130944 KJE130944 KTA130944 LCW130944 LMS130944 LWO130944 MGK130944 MQG130944 NAC130944 NJY130944 NTU130944 ODQ130944 ONM130944 OXI130944 PHE130944 PRA130944 QAW130944 QKS130944 QUO130944 REK130944 ROG130944 RYC130944 SHY130944 SRU130944 TBQ130944 TLM130944 TVI130944 UFE130944 UPA130944 UYW130944 VIS130944 VSO130944 WCK130944 WMG130944 WWC130944 AH196480 JQ196480 TM196480 ADI196480 ANE196480 AXA196480 BGW196480 BQS196480 CAO196480 CKK196480 CUG196480 DEC196480 DNY196480 DXU196480 EHQ196480 ERM196480 FBI196480 FLE196480 FVA196480 GEW196480 GOS196480 GYO196480 HIK196480 HSG196480 ICC196480 ILY196480 IVU196480 JFQ196480 JPM196480 JZI196480 KJE196480 KTA196480 LCW196480 LMS196480 LWO196480 MGK196480 MQG196480 NAC196480 NJY196480 NTU196480 ODQ196480 ONM196480 OXI196480 PHE196480 PRA196480 QAW196480 QKS196480 QUO196480 REK196480 ROG196480 RYC196480 SHY196480 SRU196480 TBQ196480 TLM196480 TVI196480 UFE196480 UPA196480 UYW196480 VIS196480 VSO196480 WCK196480 WMG196480 WWC196480 AH262016 JQ262016 TM262016 ADI262016 ANE262016 AXA262016 BGW262016 BQS262016 CAO262016 CKK262016 CUG262016 DEC262016 DNY262016 DXU262016 EHQ262016 ERM262016 FBI262016 FLE262016 FVA262016 GEW262016 GOS262016 GYO262016 HIK262016 HSG262016 ICC262016 ILY262016 IVU262016 JFQ262016 JPM262016 JZI262016 KJE262016 KTA262016 LCW262016 LMS262016 LWO262016 MGK262016 MQG262016 NAC262016 NJY262016 NTU262016 ODQ262016 ONM262016 OXI262016 PHE262016 PRA262016 QAW262016 QKS262016 QUO262016 REK262016 ROG262016 RYC262016 SHY262016 SRU262016 TBQ262016 TLM262016 TVI262016 UFE262016 UPA262016 UYW262016 VIS262016 VSO262016 WCK262016 WMG262016 WWC262016 AH327552 JQ327552 TM327552 ADI327552 ANE327552 AXA327552 BGW327552 BQS327552 CAO327552 CKK327552 CUG327552 DEC327552 DNY327552 DXU327552 EHQ327552 ERM327552 FBI327552 FLE327552 FVA327552 GEW327552 GOS327552 GYO327552 HIK327552 HSG327552 ICC327552 ILY327552 IVU327552 JFQ327552 JPM327552 JZI327552 KJE327552 KTA327552 LCW327552 LMS327552 LWO327552 MGK327552 MQG327552 NAC327552 NJY327552 NTU327552 ODQ327552 ONM327552 OXI327552 PHE327552 PRA327552 QAW327552 QKS327552 QUO327552 REK327552 ROG327552 RYC327552 SHY327552 SRU327552 TBQ327552 TLM327552 TVI327552 UFE327552 UPA327552 UYW327552 VIS327552 VSO327552 WCK327552 WMG327552 WWC327552 AH393088 JQ393088 TM393088 ADI393088 ANE393088 AXA393088 BGW393088 BQS393088 CAO393088 CKK393088 CUG393088 DEC393088 DNY393088 DXU393088 EHQ393088 ERM393088 FBI393088 FLE393088 FVA393088 GEW393088 GOS393088 GYO393088 HIK393088 HSG393088 ICC393088 ILY393088 IVU393088 JFQ393088 JPM393088 JZI393088 KJE393088 KTA393088 LCW393088 LMS393088 LWO393088 MGK393088 MQG393088 NAC393088 NJY393088 NTU393088 ODQ393088 ONM393088 OXI393088 PHE393088 PRA393088 QAW393088 QKS393088 QUO393088 REK393088 ROG393088 RYC393088 SHY393088 SRU393088 TBQ393088 TLM393088 TVI393088 UFE393088 UPA393088 UYW393088 VIS393088 VSO393088 WCK393088 WMG393088 WWC393088 AH458624 JQ458624 TM458624 ADI458624 ANE458624 AXA458624 BGW458624 BQS458624 CAO458624 CKK458624 CUG458624 DEC458624 DNY458624 DXU458624 EHQ458624 ERM458624 FBI458624 FLE458624 FVA458624 GEW458624 GOS458624 GYO458624 HIK458624 HSG458624 ICC458624 ILY458624 IVU458624 JFQ458624 JPM458624 JZI458624 KJE458624 KTA458624 LCW458624 LMS458624 LWO458624 MGK458624 MQG458624 NAC458624 NJY458624 NTU458624 ODQ458624 ONM458624 OXI458624 PHE458624 PRA458624 QAW458624 QKS458624 QUO458624 REK458624 ROG458624 RYC458624 SHY458624 SRU458624 TBQ458624 TLM458624 TVI458624 UFE458624 UPA458624 UYW458624 VIS458624 VSO458624 WCK458624 WMG458624 WWC458624 AH524160 JQ524160 TM524160 ADI524160 ANE524160 AXA524160 BGW524160 BQS524160 CAO524160 CKK524160 CUG524160 DEC524160 DNY524160 DXU524160 EHQ524160 ERM524160 FBI524160 FLE524160 FVA524160 GEW524160 GOS524160 GYO524160 HIK524160 HSG524160 ICC524160 ILY524160 IVU524160 JFQ524160 JPM524160 JZI524160 KJE524160 KTA524160 LCW524160 LMS524160 LWO524160 MGK524160 MQG524160 NAC524160 NJY524160 NTU524160 ODQ524160 ONM524160 OXI524160 PHE524160 PRA524160 QAW524160 QKS524160 QUO524160 REK524160 ROG524160 RYC524160 SHY524160 SRU524160 TBQ524160 TLM524160 TVI524160 UFE524160 UPA524160 UYW524160 VIS524160 VSO524160 WCK524160 WMG524160 WWC524160 AH589696 JQ589696 TM589696 ADI589696 ANE589696 AXA589696 BGW589696 BQS589696 CAO589696 CKK589696 CUG589696 DEC589696 DNY589696 DXU589696 EHQ589696 ERM589696 FBI589696 FLE589696 FVA589696 GEW589696 GOS589696 GYO589696 HIK589696 HSG589696 ICC589696 ILY589696 IVU589696 JFQ589696 JPM589696 JZI589696 KJE589696 KTA589696 LCW589696 LMS589696 LWO589696 MGK589696 MQG589696 NAC589696 NJY589696 NTU589696 ODQ589696 ONM589696 OXI589696 PHE589696 PRA589696 QAW589696 QKS589696 QUO589696 REK589696 ROG589696 RYC589696 SHY589696 SRU589696 TBQ589696 TLM589696 TVI589696 UFE589696 UPA589696 UYW589696 VIS589696 VSO589696 WCK589696 WMG589696 WWC589696 AH655232 JQ655232 TM655232 ADI655232 ANE655232 AXA655232 BGW655232 BQS655232 CAO655232 CKK655232 CUG655232 DEC655232 DNY655232 DXU655232 EHQ655232 ERM655232 FBI655232 FLE655232 FVA655232 GEW655232 GOS655232 GYO655232 HIK655232 HSG655232 ICC655232 ILY655232 IVU655232 JFQ655232 JPM655232 JZI655232 KJE655232 KTA655232 LCW655232 LMS655232 LWO655232 MGK655232 MQG655232 NAC655232 NJY655232 NTU655232 ODQ655232 ONM655232 OXI655232 PHE655232 PRA655232 QAW655232 QKS655232 QUO655232 REK655232 ROG655232 RYC655232 SHY655232 SRU655232 TBQ655232 TLM655232 TVI655232 UFE655232 UPA655232 UYW655232 VIS655232 VSO655232 WCK655232 WMG655232 WWC655232 AH720768 JQ720768 TM720768 ADI720768 ANE720768 AXA720768 BGW720768 BQS720768 CAO720768 CKK720768 CUG720768 DEC720768 DNY720768 DXU720768 EHQ720768 ERM720768 FBI720768 FLE720768 FVA720768 GEW720768 GOS720768 GYO720768 HIK720768 HSG720768 ICC720768 ILY720768 IVU720768 JFQ720768 JPM720768 JZI720768 KJE720768 KTA720768 LCW720768 LMS720768 LWO720768 MGK720768 MQG720768 NAC720768 NJY720768 NTU720768 ODQ720768 ONM720768 OXI720768 PHE720768 PRA720768 QAW720768 QKS720768 QUO720768 REK720768 ROG720768 RYC720768 SHY720768 SRU720768 TBQ720768 TLM720768 TVI720768 UFE720768 UPA720768 UYW720768 VIS720768 VSO720768 WCK720768 WMG720768 WWC720768 AH786304 JQ786304 TM786304 ADI786304 ANE786304 AXA786304 BGW786304 BQS786304 CAO786304 CKK786304 CUG786304 DEC786304 DNY786304 DXU786304 EHQ786304 ERM786304 FBI786304 FLE786304 FVA786304 GEW786304 GOS786304 GYO786304 HIK786304 HSG786304 ICC786304 ILY786304 IVU786304 JFQ786304 JPM786304 JZI786304 KJE786304 KTA786304 LCW786304 LMS786304 LWO786304 MGK786304 MQG786304 NAC786304 NJY786304 NTU786304 ODQ786304 ONM786304 OXI786304 PHE786304 PRA786304 QAW786304 QKS786304 QUO786304 REK786304 ROG786304 RYC786304 SHY786304 SRU786304 TBQ786304 TLM786304 TVI786304 UFE786304 UPA786304 UYW786304 VIS786304 VSO786304 WCK786304 WMG786304 WWC786304 AH851840 JQ851840 TM851840 ADI851840 ANE851840 AXA851840 BGW851840 BQS851840 CAO851840 CKK851840 CUG851840 DEC851840 DNY851840 DXU851840 EHQ851840 ERM851840 FBI851840 FLE851840 FVA851840 GEW851840 GOS851840 GYO851840 HIK851840 HSG851840 ICC851840 ILY851840 IVU851840 JFQ851840 JPM851840 JZI851840 KJE851840 KTA851840 LCW851840 LMS851840 LWO851840 MGK851840 MQG851840 NAC851840 NJY851840 NTU851840 ODQ851840 ONM851840 OXI851840 PHE851840 PRA851840 QAW851840 QKS851840 QUO851840 REK851840 ROG851840 RYC851840 SHY851840 SRU851840 TBQ851840 TLM851840 TVI851840 UFE851840 UPA851840 UYW851840 VIS851840 VSO851840 WCK851840 WMG851840 WWC851840 AH917376 JQ917376 TM917376 ADI917376 ANE917376 AXA917376 BGW917376 BQS917376 CAO917376 CKK917376 CUG917376 DEC917376 DNY917376 DXU917376 EHQ917376 ERM917376 FBI917376 FLE917376 FVA917376 GEW917376 GOS917376 GYO917376 HIK917376 HSG917376 ICC917376 ILY917376 IVU917376 JFQ917376 JPM917376 JZI917376 KJE917376 KTA917376 LCW917376 LMS917376 LWO917376 MGK917376 MQG917376 NAC917376 NJY917376 NTU917376 ODQ917376 ONM917376 OXI917376 PHE917376 PRA917376 QAW917376 QKS917376 QUO917376 REK917376 ROG917376 RYC917376 SHY917376 SRU917376 TBQ917376 TLM917376 TVI917376 UFE917376 UPA917376 UYW917376 VIS917376 VSO917376 WCK917376 WMG917376 WWC917376 AH982912 JQ982912 TM982912 ADI982912 ANE982912 AXA982912 BGW982912 BQS982912 CAO982912 CKK982912 CUG982912 DEC982912 DNY982912 DXU982912 EHQ982912 ERM982912 FBI982912 FLE982912 FVA982912 GEW982912 GOS982912 GYO982912 HIK982912 HSG982912 ICC982912 ILY982912 IVU982912 JFQ982912 JPM982912 JZI982912 KJE982912 KTA982912 LCW982912 LMS982912 LWO982912 MGK982912 MQG982912 NAC982912 NJY982912 NTU982912 ODQ982912 ONM982912 OXI982912 PHE982912 PRA982912 QAW982912 QKS982912 QUO982912 REK982912 ROG982912 RYC982912 SHY982912 SRU982912 TBQ982912 TLM982912 TVI982912 UFE982912 UPA982912 UYW982912 VIS982912 VSO982912 WCK982912 WMG982912 WWC982912 L65408:S65408 JI65408 TE65408 ADA65408 AMW65408 AWS65408 BGO65408 BQK65408 CAG65408 CKC65408 CTY65408 DDU65408 DNQ65408 DXM65408 EHI65408 ERE65408 FBA65408 FKW65408 FUS65408 GEO65408 GOK65408 GYG65408 HIC65408 HRY65408 IBU65408 ILQ65408 IVM65408 JFI65408 JPE65408 JZA65408 KIW65408 KSS65408 LCO65408 LMK65408 LWG65408 MGC65408 MPY65408 MZU65408 NJQ65408 NTM65408 ODI65408 ONE65408 OXA65408 PGW65408 PQS65408 QAO65408 QKK65408 QUG65408 REC65408 RNY65408 RXU65408 SHQ65408 SRM65408 TBI65408 TLE65408 TVA65408 UEW65408 UOS65408 UYO65408 VIK65408 VSG65408 WCC65408 WLY65408 WVU65408 L130944:S130944 JI130944 TE130944 ADA130944 AMW130944 AWS130944 BGO130944 BQK130944 CAG130944 CKC130944 CTY130944 DDU130944 DNQ130944 DXM130944 EHI130944 ERE130944 FBA130944 FKW130944 FUS130944 GEO130944 GOK130944 GYG130944 HIC130944 HRY130944 IBU130944 ILQ130944 IVM130944 JFI130944 JPE130944 JZA130944 KIW130944 KSS130944 LCO130944 LMK130944 LWG130944 MGC130944 MPY130944 MZU130944 NJQ130944 NTM130944 ODI130944 ONE130944 OXA130944 PGW130944 PQS130944 QAO130944 QKK130944 QUG130944 REC130944 RNY130944 RXU130944 SHQ130944 SRM130944 TBI130944 TLE130944 TVA130944 UEW130944 UOS130944 UYO130944 VIK130944 VSG130944 WCC130944 WLY130944 WVU130944 L196480:S196480 JI196480 TE196480 ADA196480 AMW196480 AWS196480 BGO196480 BQK196480 CAG196480 CKC196480 CTY196480 DDU196480 DNQ196480 DXM196480 EHI196480 ERE196480 FBA196480 FKW196480 FUS196480 GEO196480 GOK196480 GYG196480 HIC196480 HRY196480 IBU196480 ILQ196480 IVM196480 JFI196480 JPE196480 JZA196480 KIW196480 KSS196480 LCO196480 LMK196480 LWG196480 MGC196480 MPY196480 MZU196480 NJQ196480 NTM196480 ODI196480 ONE196480 OXA196480 PGW196480 PQS196480 QAO196480 QKK196480 QUG196480 REC196480 RNY196480 RXU196480 SHQ196480 SRM196480 TBI196480 TLE196480 TVA196480 UEW196480 UOS196480 UYO196480 VIK196480 VSG196480 WCC196480 WLY196480 WVU196480 L262016:S262016 JI262016 TE262016 ADA262016 AMW262016 AWS262016 BGO262016 BQK262016 CAG262016 CKC262016 CTY262016 DDU262016 DNQ262016 DXM262016 EHI262016 ERE262016 FBA262016 FKW262016 FUS262016 GEO262016 GOK262016 GYG262016 HIC262016 HRY262016 IBU262016 ILQ262016 IVM262016 JFI262016 JPE262016 JZA262016 KIW262016 KSS262016 LCO262016 LMK262016 LWG262016 MGC262016 MPY262016 MZU262016 NJQ262016 NTM262016 ODI262016 ONE262016 OXA262016 PGW262016 PQS262016 QAO262016 QKK262016 QUG262016 REC262016 RNY262016 RXU262016 SHQ262016 SRM262016 TBI262016 TLE262016 TVA262016 UEW262016 UOS262016 UYO262016 VIK262016 VSG262016 WCC262016 WLY262016 WVU262016 L327552:S327552 JI327552 TE327552 ADA327552 AMW327552 AWS327552 BGO327552 BQK327552 CAG327552 CKC327552 CTY327552 DDU327552 DNQ327552 DXM327552 EHI327552 ERE327552 FBA327552 FKW327552 FUS327552 GEO327552 GOK327552 GYG327552 HIC327552 HRY327552 IBU327552 ILQ327552 IVM327552 JFI327552 JPE327552 JZA327552 KIW327552 KSS327552 LCO327552 LMK327552 LWG327552 MGC327552 MPY327552 MZU327552 NJQ327552 NTM327552 ODI327552 ONE327552 OXA327552 PGW327552 PQS327552 QAO327552 QKK327552 QUG327552 REC327552 RNY327552 RXU327552 SHQ327552 SRM327552 TBI327552 TLE327552 TVA327552 UEW327552 UOS327552 UYO327552 VIK327552 VSG327552 WCC327552 WLY327552 WVU327552 L393088:S393088 JI393088 TE393088 ADA393088 AMW393088 AWS393088 BGO393088 BQK393088 CAG393088 CKC393088 CTY393088 DDU393088 DNQ393088 DXM393088 EHI393088 ERE393088 FBA393088 FKW393088 FUS393088 GEO393088 GOK393088 GYG393088 HIC393088 HRY393088 IBU393088 ILQ393088 IVM393088 JFI393088 JPE393088 JZA393088 KIW393088 KSS393088 LCO393088 LMK393088 LWG393088 MGC393088 MPY393088 MZU393088 NJQ393088 NTM393088 ODI393088 ONE393088 OXA393088 PGW393088 PQS393088 QAO393088 QKK393088 QUG393088 REC393088 RNY393088 RXU393088 SHQ393088 SRM393088 TBI393088 TLE393088 TVA393088 UEW393088 UOS393088 UYO393088 VIK393088 VSG393088 WCC393088 WLY393088 WVU393088 L458624:S458624 JI458624 TE458624 ADA458624 AMW458624 AWS458624 BGO458624 BQK458624 CAG458624 CKC458624 CTY458624 DDU458624 DNQ458624 DXM458624 EHI458624 ERE458624 FBA458624 FKW458624 FUS458624 GEO458624 GOK458624 GYG458624 HIC458624 HRY458624 IBU458624 ILQ458624 IVM458624 JFI458624 JPE458624 JZA458624 KIW458624 KSS458624 LCO458624 LMK458624 LWG458624 MGC458624 MPY458624 MZU458624 NJQ458624 NTM458624 ODI458624 ONE458624 OXA458624 PGW458624 PQS458624 QAO458624 QKK458624 QUG458624 REC458624 RNY458624 RXU458624 SHQ458624 SRM458624 TBI458624 TLE458624 TVA458624 UEW458624 UOS458624 UYO458624 VIK458624 VSG458624 WCC458624 WLY458624 WVU458624 L524160:S524160 JI524160 TE524160 ADA524160 AMW524160 AWS524160 BGO524160 BQK524160 CAG524160 CKC524160 CTY524160 DDU524160 DNQ524160 DXM524160 EHI524160 ERE524160 FBA524160 FKW524160 FUS524160 GEO524160 GOK524160 GYG524160 HIC524160 HRY524160 IBU524160 ILQ524160 IVM524160 JFI524160 JPE524160 JZA524160 KIW524160 KSS524160 LCO524160 LMK524160 LWG524160 MGC524160 MPY524160 MZU524160 NJQ524160 NTM524160 ODI524160 ONE524160 OXA524160 PGW524160 PQS524160 QAO524160 QKK524160 QUG524160 REC524160 RNY524160 RXU524160 SHQ524160 SRM524160 TBI524160 TLE524160 TVA524160 UEW524160 UOS524160 UYO524160 VIK524160 VSG524160 WCC524160 WLY524160 WVU524160 L589696:S589696 JI589696 TE589696 ADA589696 AMW589696 AWS589696 BGO589696 BQK589696 CAG589696 CKC589696 CTY589696 DDU589696 DNQ589696 DXM589696 EHI589696 ERE589696 FBA589696 FKW589696 FUS589696 GEO589696 GOK589696 GYG589696 HIC589696 HRY589696 IBU589696 ILQ589696 IVM589696 JFI589696 JPE589696 JZA589696 KIW589696 KSS589696 LCO589696 LMK589696 LWG589696 MGC589696 MPY589696 MZU589696 NJQ589696 NTM589696 ODI589696 ONE589696 OXA589696 PGW589696 PQS589696 QAO589696 QKK589696 QUG589696 REC589696 RNY589696 RXU589696 SHQ589696 SRM589696 TBI589696 TLE589696 TVA589696 UEW589696 UOS589696 UYO589696 VIK589696 VSG589696 WCC589696 WLY589696 WVU589696 L655232:S655232 JI655232 TE655232 ADA655232 AMW655232 AWS655232 BGO655232 BQK655232 CAG655232 CKC655232 CTY655232 DDU655232 DNQ655232 DXM655232 EHI655232 ERE655232 FBA655232 FKW655232 FUS655232 GEO655232 GOK655232 GYG655232 HIC655232 HRY655232 IBU655232 ILQ655232 IVM655232 JFI655232 JPE655232 JZA655232 KIW655232 KSS655232 LCO655232 LMK655232 LWG655232 MGC655232 MPY655232 MZU655232 NJQ655232 NTM655232 ODI655232 ONE655232 OXA655232 PGW655232 PQS655232 QAO655232 QKK655232 QUG655232 REC655232 RNY655232 RXU655232 SHQ655232 SRM655232 TBI655232 TLE655232 TVA655232 UEW655232 UOS655232 UYO655232 VIK655232 VSG655232 WCC655232 WLY655232 WVU655232 L720768:S720768 JI720768 TE720768 ADA720768 AMW720768 AWS720768 BGO720768 BQK720768 CAG720768 CKC720768 CTY720768 DDU720768 DNQ720768 DXM720768 EHI720768 ERE720768 FBA720768 FKW720768 FUS720768 GEO720768 GOK720768 GYG720768 HIC720768 HRY720768 IBU720768 ILQ720768 IVM720768 JFI720768 JPE720768 JZA720768 KIW720768 KSS720768 LCO720768 LMK720768 LWG720768 MGC720768 MPY720768 MZU720768 NJQ720768 NTM720768 ODI720768 ONE720768 OXA720768 PGW720768 PQS720768 QAO720768 QKK720768 QUG720768 REC720768 RNY720768 RXU720768 SHQ720768 SRM720768 TBI720768 TLE720768 TVA720768 UEW720768 UOS720768 UYO720768 VIK720768 VSG720768 WCC720768 WLY720768 WVU720768 L786304:S786304 JI786304 TE786304 ADA786304 AMW786304 AWS786304 BGO786304 BQK786304 CAG786304 CKC786304 CTY786304 DDU786304 DNQ786304 DXM786304 EHI786304 ERE786304 FBA786304 FKW786304 FUS786304 GEO786304 GOK786304 GYG786304 HIC786304 HRY786304 IBU786304 ILQ786304 IVM786304 JFI786304 JPE786304 JZA786304 KIW786304 KSS786304 LCO786304 LMK786304 LWG786304 MGC786304 MPY786304 MZU786304 NJQ786304 NTM786304 ODI786304 ONE786304 OXA786304 PGW786304 PQS786304 QAO786304 QKK786304 QUG786304 REC786304 RNY786304 RXU786304 SHQ786304 SRM786304 TBI786304 TLE786304 TVA786304 UEW786304 UOS786304 UYO786304 VIK786304 VSG786304 WCC786304 WLY786304 WVU786304 L851840:S851840 JI851840 TE851840 ADA851840 AMW851840 AWS851840 BGO851840 BQK851840 CAG851840 CKC851840 CTY851840 DDU851840 DNQ851840 DXM851840 EHI851840 ERE851840 FBA851840 FKW851840 FUS851840 GEO851840 GOK851840 GYG851840 HIC851840 HRY851840 IBU851840 ILQ851840 IVM851840 JFI851840 JPE851840 JZA851840 KIW851840 KSS851840 LCO851840 LMK851840 LWG851840 MGC851840 MPY851840 MZU851840 NJQ851840 NTM851840 ODI851840 ONE851840 OXA851840 PGW851840 PQS851840 QAO851840 QKK851840 QUG851840 REC851840 RNY851840 RXU851840 SHQ851840 SRM851840 TBI851840 TLE851840 TVA851840 UEW851840 UOS851840 UYO851840 VIK851840 VSG851840 WCC851840 WLY851840 WVU851840 L917376:S917376 JI917376 TE917376 ADA917376 AMW917376 AWS917376 BGO917376 BQK917376 CAG917376 CKC917376 CTY917376 DDU917376 DNQ917376 DXM917376 EHI917376 ERE917376 FBA917376 FKW917376 FUS917376 GEO917376 GOK917376 GYG917376 HIC917376 HRY917376 IBU917376 ILQ917376 IVM917376 JFI917376 JPE917376 JZA917376 KIW917376 KSS917376 LCO917376 LMK917376 LWG917376 MGC917376 MPY917376 MZU917376 NJQ917376 NTM917376 ODI917376 ONE917376 OXA917376 PGW917376 PQS917376 QAO917376 QKK917376 QUG917376 REC917376 RNY917376 RXU917376 SHQ917376 SRM917376 TBI917376 TLE917376 TVA917376 UEW917376 UOS917376 UYO917376 VIK917376 VSG917376 WCC917376 WLY917376 WVU917376 L982912:S982912 JI982912 TE982912 ADA982912 AMW982912 AWS982912 BGO982912 BQK982912 CAG982912 CKC982912 CTY982912 DDU982912 DNQ982912 DXM982912 EHI982912 ERE982912 FBA982912 FKW982912 FUS982912 GEO982912 GOK982912 GYG982912 HIC982912 HRY982912 IBU982912 ILQ982912 IVM982912 JFI982912 JPE982912 JZA982912 KIW982912 KSS982912 LCO982912 LMK982912 LWG982912 MGC982912 MPY982912 MZU982912 NJQ982912 NTM982912 ODI982912 ONE982912 OXA982912 PGW982912 PQS982912 QAO982912 QKK982912 QUG982912 REC982912 RNY982912 RXU982912 SHQ982912 SRM982912 TBI982912 TLE982912 TVA982912 UEW982912 UOS982912 UYO982912 VIK982912 VSG982912 WCC982912 WLY982912 WVU982912 AH65393 JQ65393 TM65393 ADI65393 ANE65393 AXA65393 BGW65393 BQS65393 CAO65393 CKK65393 CUG65393 DEC65393 DNY65393 DXU65393 EHQ65393 ERM65393 FBI65393 FLE65393 FVA65393 GEW65393 GOS65393 GYO65393 HIK65393 HSG65393 ICC65393 ILY65393 IVU65393 JFQ65393 JPM65393 JZI65393 KJE65393 KTA65393 LCW65393 LMS65393 LWO65393 MGK65393 MQG65393 NAC65393 NJY65393 NTU65393 ODQ65393 ONM65393 OXI65393 PHE65393 PRA65393 QAW65393 QKS65393 QUO65393 REK65393 ROG65393 RYC65393 SHY65393 SRU65393 TBQ65393 TLM65393 TVI65393 UFE65393 UPA65393 UYW65393 VIS65393 VSO65393 WCK65393 WMG65393 WWC65393 AH130929 JQ130929 TM130929 ADI130929 ANE130929 AXA130929 BGW130929 BQS130929 CAO130929 CKK130929 CUG130929 DEC130929 DNY130929 DXU130929 EHQ130929 ERM130929 FBI130929 FLE130929 FVA130929 GEW130929 GOS130929 GYO130929 HIK130929 HSG130929 ICC130929 ILY130929 IVU130929 JFQ130929 JPM130929 JZI130929 KJE130929 KTA130929 LCW130929 LMS130929 LWO130929 MGK130929 MQG130929 NAC130929 NJY130929 NTU130929 ODQ130929 ONM130929 OXI130929 PHE130929 PRA130929 QAW130929 QKS130929 QUO130929 REK130929 ROG130929 RYC130929 SHY130929 SRU130929 TBQ130929 TLM130929 TVI130929 UFE130929 UPA130929 UYW130929 VIS130929 VSO130929 WCK130929 WMG130929 WWC130929 AH196465 JQ196465 TM196465 ADI196465 ANE196465 AXA196465 BGW196465 BQS196465 CAO196465 CKK196465 CUG196465 DEC196465 DNY196465 DXU196465 EHQ196465 ERM196465 FBI196465 FLE196465 FVA196465 GEW196465 GOS196465 GYO196465 HIK196465 HSG196465 ICC196465 ILY196465 IVU196465 JFQ196465 JPM196465 JZI196465 KJE196465 KTA196465 LCW196465 LMS196465 LWO196465 MGK196465 MQG196465 NAC196465 NJY196465 NTU196465 ODQ196465 ONM196465 OXI196465 PHE196465 PRA196465 QAW196465 QKS196465 QUO196465 REK196465 ROG196465 RYC196465 SHY196465 SRU196465 TBQ196465 TLM196465 TVI196465 UFE196465 UPA196465 UYW196465 VIS196465 VSO196465 WCK196465 WMG196465 WWC196465 AH262001 JQ262001 TM262001 ADI262001 ANE262001 AXA262001 BGW262001 BQS262001 CAO262001 CKK262001 CUG262001 DEC262001 DNY262001 DXU262001 EHQ262001 ERM262001 FBI262001 FLE262001 FVA262001 GEW262001 GOS262001 GYO262001 HIK262001 HSG262001 ICC262001 ILY262001 IVU262001 JFQ262001 JPM262001 JZI262001 KJE262001 KTA262001 LCW262001 LMS262001 LWO262001 MGK262001 MQG262001 NAC262001 NJY262001 NTU262001 ODQ262001 ONM262001 OXI262001 PHE262001 PRA262001 QAW262001 QKS262001 QUO262001 REK262001 ROG262001 RYC262001 SHY262001 SRU262001 TBQ262001 TLM262001 TVI262001 UFE262001 UPA262001 UYW262001 VIS262001 VSO262001 WCK262001 WMG262001 WWC262001 AH327537 JQ327537 TM327537 ADI327537 ANE327537 AXA327537 BGW327537 BQS327537 CAO327537 CKK327537 CUG327537 DEC327537 DNY327537 DXU327537 EHQ327537 ERM327537 FBI327537 FLE327537 FVA327537 GEW327537 GOS327537 GYO327537 HIK327537 HSG327537 ICC327537 ILY327537 IVU327537 JFQ327537 JPM327537 JZI327537 KJE327537 KTA327537 LCW327537 LMS327537 LWO327537 MGK327537 MQG327537 NAC327537 NJY327537 NTU327537 ODQ327537 ONM327537 OXI327537 PHE327537 PRA327537 QAW327537 QKS327537 QUO327537 REK327537 ROG327537 RYC327537 SHY327537 SRU327537 TBQ327537 TLM327537 TVI327537 UFE327537 UPA327537 UYW327537 VIS327537 VSO327537 WCK327537 WMG327537 WWC327537 AH393073 JQ393073 TM393073 ADI393073 ANE393073 AXA393073 BGW393073 BQS393073 CAO393073 CKK393073 CUG393073 DEC393073 DNY393073 DXU393073 EHQ393073 ERM393073 FBI393073 FLE393073 FVA393073 GEW393073 GOS393073 GYO393073 HIK393073 HSG393073 ICC393073 ILY393073 IVU393073 JFQ393073 JPM393073 JZI393073 KJE393073 KTA393073 LCW393073 LMS393073 LWO393073 MGK393073 MQG393073 NAC393073 NJY393073 NTU393073 ODQ393073 ONM393073 OXI393073 PHE393073 PRA393073 QAW393073 QKS393073 QUO393073 REK393073 ROG393073 RYC393073 SHY393073 SRU393073 TBQ393073 TLM393073 TVI393073 UFE393073 UPA393073 UYW393073 VIS393073 VSO393073 WCK393073 WMG393073 WWC393073 AH458609 JQ458609 TM458609 ADI458609 ANE458609 AXA458609 BGW458609 BQS458609 CAO458609 CKK458609 CUG458609 DEC458609 DNY458609 DXU458609 EHQ458609 ERM458609 FBI458609 FLE458609 FVA458609 GEW458609 GOS458609 GYO458609 HIK458609 HSG458609 ICC458609 ILY458609 IVU458609 JFQ458609 JPM458609 JZI458609 KJE458609 KTA458609 LCW458609 LMS458609 LWO458609 MGK458609 MQG458609 NAC458609 NJY458609 NTU458609 ODQ458609 ONM458609 OXI458609 PHE458609 PRA458609 QAW458609 QKS458609 QUO458609 REK458609 ROG458609 RYC458609 SHY458609 SRU458609 TBQ458609 TLM458609 TVI458609 UFE458609 UPA458609 UYW458609 VIS458609 VSO458609 WCK458609 WMG458609 WWC458609 AH524145 JQ524145 TM524145 ADI524145 ANE524145 AXA524145 BGW524145 BQS524145 CAO524145 CKK524145 CUG524145 DEC524145 DNY524145 DXU524145 EHQ524145 ERM524145 FBI524145 FLE524145 FVA524145 GEW524145 GOS524145 GYO524145 HIK524145 HSG524145 ICC524145 ILY524145 IVU524145 JFQ524145 JPM524145 JZI524145 KJE524145 KTA524145 LCW524145 LMS524145 LWO524145 MGK524145 MQG524145 NAC524145 NJY524145 NTU524145 ODQ524145 ONM524145 OXI524145 PHE524145 PRA524145 QAW524145 QKS524145 QUO524145 REK524145 ROG524145 RYC524145 SHY524145 SRU524145 TBQ524145 TLM524145 TVI524145 UFE524145 UPA524145 UYW524145 VIS524145 VSO524145 WCK524145 WMG524145 WWC524145 AH589681 JQ589681 TM589681 ADI589681 ANE589681 AXA589681 BGW589681 BQS589681 CAO589681 CKK589681 CUG589681 DEC589681 DNY589681 DXU589681 EHQ589681 ERM589681 FBI589681 FLE589681 FVA589681 GEW589681 GOS589681 GYO589681 HIK589681 HSG589681 ICC589681 ILY589681 IVU589681 JFQ589681 JPM589681 JZI589681 KJE589681 KTA589681 LCW589681 LMS589681 LWO589681 MGK589681 MQG589681 NAC589681 NJY589681 NTU589681 ODQ589681 ONM589681 OXI589681 PHE589681 PRA589681 QAW589681 QKS589681 QUO589681 REK589681 ROG589681 RYC589681 SHY589681 SRU589681 TBQ589681 TLM589681 TVI589681 UFE589681 UPA589681 UYW589681 VIS589681 VSO589681 WCK589681 WMG589681 WWC589681 AH655217 JQ655217 TM655217 ADI655217 ANE655217 AXA655217 BGW655217 BQS655217 CAO655217 CKK655217 CUG655217 DEC655217 DNY655217 DXU655217 EHQ655217 ERM655217 FBI655217 FLE655217 FVA655217 GEW655217 GOS655217 GYO655217 HIK655217 HSG655217 ICC655217 ILY655217 IVU655217 JFQ655217 JPM655217 JZI655217 KJE655217 KTA655217 LCW655217 LMS655217 LWO655217 MGK655217 MQG655217 NAC655217 NJY655217 NTU655217 ODQ655217 ONM655217 OXI655217 PHE655217 PRA655217 QAW655217 QKS655217 QUO655217 REK655217 ROG655217 RYC655217 SHY655217 SRU655217 TBQ655217 TLM655217 TVI655217 UFE655217 UPA655217 UYW655217 VIS655217 VSO655217 WCK655217 WMG655217 WWC655217 AH720753 JQ720753 TM720753 ADI720753 ANE720753 AXA720753 BGW720753 BQS720753 CAO720753 CKK720753 CUG720753 DEC720753 DNY720753 DXU720753 EHQ720753 ERM720753 FBI720753 FLE720753 FVA720753 GEW720753 GOS720753 GYO720753 HIK720753 HSG720753 ICC720753 ILY720753 IVU720753 JFQ720753 JPM720753 JZI720753 KJE720753 KTA720753 LCW720753 LMS720753 LWO720753 MGK720753 MQG720753 NAC720753 NJY720753 NTU720753 ODQ720753 ONM720753 OXI720753 PHE720753 PRA720753 QAW720753 QKS720753 QUO720753 REK720753 ROG720753 RYC720753 SHY720753 SRU720753 TBQ720753 TLM720753 TVI720753 UFE720753 UPA720753 UYW720753 VIS720753 VSO720753 WCK720753 WMG720753 WWC720753 AH786289 JQ786289 TM786289 ADI786289 ANE786289 AXA786289 BGW786289 BQS786289 CAO786289 CKK786289 CUG786289 DEC786289 DNY786289 DXU786289 EHQ786289 ERM786289 FBI786289 FLE786289 FVA786289 GEW786289 GOS786289 GYO786289 HIK786289 HSG786289 ICC786289 ILY786289 IVU786289 JFQ786289 JPM786289 JZI786289 KJE786289 KTA786289 LCW786289 LMS786289 LWO786289 MGK786289 MQG786289 NAC786289 NJY786289 NTU786289 ODQ786289 ONM786289 OXI786289 PHE786289 PRA786289 QAW786289 QKS786289 QUO786289 REK786289 ROG786289 RYC786289 SHY786289 SRU786289 TBQ786289 TLM786289 TVI786289 UFE786289 UPA786289 UYW786289 VIS786289 VSO786289 WCK786289 WMG786289 WWC786289 AH851825 JQ851825 TM851825 ADI851825 ANE851825 AXA851825 BGW851825 BQS851825 CAO851825 CKK851825 CUG851825 DEC851825 DNY851825 DXU851825 EHQ851825 ERM851825 FBI851825 FLE851825 FVA851825 GEW851825 GOS851825 GYO851825 HIK851825 HSG851825 ICC851825 ILY851825 IVU851825 JFQ851825 JPM851825 JZI851825 KJE851825 KTA851825 LCW851825 LMS851825 LWO851825 MGK851825 MQG851825 NAC851825 NJY851825 NTU851825 ODQ851825 ONM851825 OXI851825 PHE851825 PRA851825 QAW851825 QKS851825 QUO851825 REK851825 ROG851825 RYC851825 SHY851825 SRU851825 TBQ851825 TLM851825 TVI851825 UFE851825 UPA851825 UYW851825 VIS851825 VSO851825 WCK851825 WMG851825 WWC851825 AH917361 JQ917361 TM917361 ADI917361 ANE917361 AXA917361 BGW917361 BQS917361 CAO917361 CKK917361 CUG917361 DEC917361 DNY917361 DXU917361 EHQ917361 ERM917361 FBI917361 FLE917361 FVA917361 GEW917361 GOS917361 GYO917361 HIK917361 HSG917361 ICC917361 ILY917361 IVU917361 JFQ917361 JPM917361 JZI917361 KJE917361 KTA917361 LCW917361 LMS917361 LWO917361 MGK917361 MQG917361 NAC917361 NJY917361 NTU917361 ODQ917361 ONM917361 OXI917361 PHE917361 PRA917361 QAW917361 QKS917361 QUO917361 REK917361 ROG917361 RYC917361 SHY917361 SRU917361 TBQ917361 TLM917361 TVI917361 UFE917361 UPA917361 UYW917361 VIS917361 VSO917361 WCK917361 WMG917361 WWC917361 AH982897 JQ982897 TM982897 ADI982897 ANE982897 AXA982897 BGW982897 BQS982897 CAO982897 CKK982897 CUG982897 DEC982897 DNY982897 DXU982897 EHQ982897 ERM982897 FBI982897 FLE982897 FVA982897 GEW982897 GOS982897 GYO982897 HIK982897 HSG982897 ICC982897 ILY982897 IVU982897 JFQ982897 JPM982897 JZI982897 KJE982897 KTA982897 LCW982897 LMS982897 LWO982897 MGK982897 MQG982897 NAC982897 NJY982897 NTU982897 ODQ982897 ONM982897 OXI982897 PHE982897 PRA982897 QAW982897 QKS982897 QUO982897 REK982897 ROG982897 RYC982897 SHY982897 SRU982897 TBQ982897 TLM982897 TVI982897 UFE982897 UPA982897 UYW982897 VIS982897 VSO982897 WCK982897 WMG982897 WWC982897 L65393:S65393 JI65393 TE65393 ADA65393 AMW65393 AWS65393 BGO65393 BQK65393 CAG65393 CKC65393 CTY65393 DDU65393 DNQ65393 DXM65393 EHI65393 ERE65393 FBA65393 FKW65393 FUS65393 GEO65393 GOK65393 GYG65393 HIC65393 HRY65393 IBU65393 ILQ65393 IVM65393 JFI65393 JPE65393 JZA65393 KIW65393 KSS65393 LCO65393 LMK65393 LWG65393 MGC65393 MPY65393 MZU65393 NJQ65393 NTM65393 ODI65393 ONE65393 OXA65393 PGW65393 PQS65393 QAO65393 QKK65393 QUG65393 REC65393 RNY65393 RXU65393 SHQ65393 SRM65393 TBI65393 TLE65393 TVA65393 UEW65393 UOS65393 UYO65393 VIK65393 VSG65393 WCC65393 WLY65393 WVU65393 L130929:S130929 JI130929 TE130929 ADA130929 AMW130929 AWS130929 BGO130929 BQK130929 CAG130929 CKC130929 CTY130929 DDU130929 DNQ130929 DXM130929 EHI130929 ERE130929 FBA130929 FKW130929 FUS130929 GEO130929 GOK130929 GYG130929 HIC130929 HRY130929 IBU130929 ILQ130929 IVM130929 JFI130929 JPE130929 JZA130929 KIW130929 KSS130929 LCO130929 LMK130929 LWG130929 MGC130929 MPY130929 MZU130929 NJQ130929 NTM130929 ODI130929 ONE130929 OXA130929 PGW130929 PQS130929 QAO130929 QKK130929 QUG130929 REC130929 RNY130929 RXU130929 SHQ130929 SRM130929 TBI130929 TLE130929 TVA130929 UEW130929 UOS130929 UYO130929 VIK130929 VSG130929 WCC130929 WLY130929 WVU130929 L196465:S196465 JI196465 TE196465 ADA196465 AMW196465 AWS196465 BGO196465 BQK196465 CAG196465 CKC196465 CTY196465 DDU196465 DNQ196465 DXM196465 EHI196465 ERE196465 FBA196465 FKW196465 FUS196465 GEO196465 GOK196465 GYG196465 HIC196465 HRY196465 IBU196465 ILQ196465 IVM196465 JFI196465 JPE196465 JZA196465 KIW196465 KSS196465 LCO196465 LMK196465 LWG196465 MGC196465 MPY196465 MZU196465 NJQ196465 NTM196465 ODI196465 ONE196465 OXA196465 PGW196465 PQS196465 QAO196465 QKK196465 QUG196465 REC196465 RNY196465 RXU196465 SHQ196465 SRM196465 TBI196465 TLE196465 TVA196465 UEW196465 UOS196465 UYO196465 VIK196465 VSG196465 WCC196465 WLY196465 WVU196465 L262001:S262001 JI262001 TE262001 ADA262001 AMW262001 AWS262001 BGO262001 BQK262001 CAG262001 CKC262001 CTY262001 DDU262001 DNQ262001 DXM262001 EHI262001 ERE262001 FBA262001 FKW262001 FUS262001 GEO262001 GOK262001 GYG262001 HIC262001 HRY262001 IBU262001 ILQ262001 IVM262001 JFI262001 JPE262001 JZA262001 KIW262001 KSS262001 LCO262001 LMK262001 LWG262001 MGC262001 MPY262001 MZU262001 NJQ262001 NTM262001 ODI262001 ONE262001 OXA262001 PGW262001 PQS262001 QAO262001 QKK262001 QUG262001 REC262001 RNY262001 RXU262001 SHQ262001 SRM262001 TBI262001 TLE262001 TVA262001 UEW262001 UOS262001 UYO262001 VIK262001 VSG262001 WCC262001 WLY262001 WVU262001 L327537:S327537 JI327537 TE327537 ADA327537 AMW327537 AWS327537 BGO327537 BQK327537 CAG327537 CKC327537 CTY327537 DDU327537 DNQ327537 DXM327537 EHI327537 ERE327537 FBA327537 FKW327537 FUS327537 GEO327537 GOK327537 GYG327537 HIC327537 HRY327537 IBU327537 ILQ327537 IVM327537 JFI327537 JPE327537 JZA327537 KIW327537 KSS327537 LCO327537 LMK327537 LWG327537 MGC327537 MPY327537 MZU327537 NJQ327537 NTM327537 ODI327537 ONE327537 OXA327537 PGW327537 PQS327537 QAO327537 QKK327537 QUG327537 REC327537 RNY327537 RXU327537 SHQ327537 SRM327537 TBI327537 TLE327537 TVA327537 UEW327537 UOS327537 UYO327537 VIK327537 VSG327537 WCC327537 WLY327537 WVU327537 L393073:S393073 JI393073 TE393073 ADA393073 AMW393073 AWS393073 BGO393073 BQK393073 CAG393073 CKC393073 CTY393073 DDU393073 DNQ393073 DXM393073 EHI393073 ERE393073 FBA393073 FKW393073 FUS393073 GEO393073 GOK393073 GYG393073 HIC393073 HRY393073 IBU393073 ILQ393073 IVM393073 JFI393073 JPE393073 JZA393073 KIW393073 KSS393073 LCO393073 LMK393073 LWG393073 MGC393073 MPY393073 MZU393073 NJQ393073 NTM393073 ODI393073 ONE393073 OXA393073 PGW393073 PQS393073 QAO393073 QKK393073 QUG393073 REC393073 RNY393073 RXU393073 SHQ393073 SRM393073 TBI393073 TLE393073 TVA393073 UEW393073 UOS393073 UYO393073 VIK393073 VSG393073 WCC393073 WLY393073 WVU393073 L458609:S458609 JI458609 TE458609 ADA458609 AMW458609 AWS458609 BGO458609 BQK458609 CAG458609 CKC458609 CTY458609 DDU458609 DNQ458609 DXM458609 EHI458609 ERE458609 FBA458609 FKW458609 FUS458609 GEO458609 GOK458609 GYG458609 HIC458609 HRY458609 IBU458609 ILQ458609 IVM458609 JFI458609 JPE458609 JZA458609 KIW458609 KSS458609 LCO458609 LMK458609 LWG458609 MGC458609 MPY458609 MZU458609 NJQ458609 NTM458609 ODI458609 ONE458609 OXA458609 PGW458609 PQS458609 QAO458609 QKK458609 QUG458609 REC458609 RNY458609 RXU458609 SHQ458609 SRM458609 TBI458609 TLE458609 TVA458609 UEW458609 UOS458609 UYO458609 VIK458609 VSG458609 WCC458609 WLY458609 WVU458609 L524145:S524145 JI524145 TE524145 ADA524145 AMW524145 AWS524145 BGO524145 BQK524145 CAG524145 CKC524145 CTY524145 DDU524145 DNQ524145 DXM524145 EHI524145 ERE524145 FBA524145 FKW524145 FUS524145 GEO524145 GOK524145 GYG524145 HIC524145 HRY524145 IBU524145 ILQ524145 IVM524145 JFI524145 JPE524145 JZA524145 KIW524145 KSS524145 LCO524145 LMK524145 LWG524145 MGC524145 MPY524145 MZU524145 NJQ524145 NTM524145 ODI524145 ONE524145 OXA524145 PGW524145 PQS524145 QAO524145 QKK524145 QUG524145 REC524145 RNY524145 RXU524145 SHQ524145 SRM524145 TBI524145 TLE524145 TVA524145 UEW524145 UOS524145 UYO524145 VIK524145 VSG524145 WCC524145 WLY524145 WVU524145 L589681:S589681 JI589681 TE589681 ADA589681 AMW589681 AWS589681 BGO589681 BQK589681 CAG589681 CKC589681 CTY589681 DDU589681 DNQ589681 DXM589681 EHI589681 ERE589681 FBA589681 FKW589681 FUS589681 GEO589681 GOK589681 GYG589681 HIC589681 HRY589681 IBU589681 ILQ589681 IVM589681 JFI589681 JPE589681 JZA589681 KIW589681 KSS589681 LCO589681 LMK589681 LWG589681 MGC589681 MPY589681 MZU589681 NJQ589681 NTM589681 ODI589681 ONE589681 OXA589681 PGW589681 PQS589681 QAO589681 QKK589681 QUG589681 REC589681 RNY589681 RXU589681 SHQ589681 SRM589681 TBI589681 TLE589681 TVA589681 UEW589681 UOS589681 UYO589681 VIK589681 VSG589681 WCC589681 WLY589681 WVU589681 L655217:S655217 JI655217 TE655217 ADA655217 AMW655217 AWS655217 BGO655217 BQK655217 CAG655217 CKC655217 CTY655217 DDU655217 DNQ655217 DXM655217 EHI655217 ERE655217 FBA655217 FKW655217 FUS655217 GEO655217 GOK655217 GYG655217 HIC655217 HRY655217 IBU655217 ILQ655217 IVM655217 JFI655217 JPE655217 JZA655217 KIW655217 KSS655217 LCO655217 LMK655217 LWG655217 MGC655217 MPY655217 MZU655217 NJQ655217 NTM655217 ODI655217 ONE655217 OXA655217 PGW655217 PQS655217 QAO655217 QKK655217 QUG655217 REC655217 RNY655217 RXU655217 SHQ655217 SRM655217 TBI655217 TLE655217 TVA655217 UEW655217 UOS655217 UYO655217 VIK655217 VSG655217 WCC655217 WLY655217 WVU655217 L720753:S720753 JI720753 TE720753 ADA720753 AMW720753 AWS720753 BGO720753 BQK720753 CAG720753 CKC720753 CTY720753 DDU720753 DNQ720753 DXM720753 EHI720753 ERE720753 FBA720753 FKW720753 FUS720753 GEO720753 GOK720753 GYG720753 HIC720753 HRY720753 IBU720753 ILQ720753 IVM720753 JFI720753 JPE720753 JZA720753 KIW720753 KSS720753 LCO720753 LMK720753 LWG720753 MGC720753 MPY720753 MZU720753 NJQ720753 NTM720753 ODI720753 ONE720753 OXA720753 PGW720753 PQS720753 QAO720753 QKK720753 QUG720753 REC720753 RNY720753 RXU720753 SHQ720753 SRM720753 TBI720753 TLE720753 TVA720753 UEW720753 UOS720753 UYO720753 VIK720753 VSG720753 WCC720753 WLY720753 WVU720753 L786289:S786289 JI786289 TE786289 ADA786289 AMW786289 AWS786289 BGO786289 BQK786289 CAG786289 CKC786289 CTY786289 DDU786289 DNQ786289 DXM786289 EHI786289 ERE786289 FBA786289 FKW786289 FUS786289 GEO786289 GOK786289 GYG786289 HIC786289 HRY786289 IBU786289 ILQ786289 IVM786289 JFI786289 JPE786289 JZA786289 KIW786289 KSS786289 LCO786289 LMK786289 LWG786289 MGC786289 MPY786289 MZU786289 NJQ786289 NTM786289 ODI786289 ONE786289 OXA786289 PGW786289 PQS786289 QAO786289 QKK786289 QUG786289 REC786289 RNY786289 RXU786289 SHQ786289 SRM786289 TBI786289 TLE786289 TVA786289 UEW786289 UOS786289 UYO786289 VIK786289 VSG786289 WCC786289 WLY786289 WVU786289 L851825:S851825 JI851825 TE851825 ADA851825 AMW851825 AWS851825 BGO851825 BQK851825 CAG851825 CKC851825 CTY851825 DDU851825 DNQ851825 DXM851825 EHI851825 ERE851825 FBA851825 FKW851825 FUS851825 GEO851825 GOK851825 GYG851825 HIC851825 HRY851825 IBU851825 ILQ851825 IVM851825 JFI851825 JPE851825 JZA851825 KIW851825 KSS851825 LCO851825 LMK851825 LWG851825 MGC851825 MPY851825 MZU851825 NJQ851825 NTM851825 ODI851825 ONE851825 OXA851825 PGW851825 PQS851825 QAO851825 QKK851825 QUG851825 REC851825 RNY851825 RXU851825 SHQ851825 SRM851825 TBI851825 TLE851825 TVA851825 UEW851825 UOS851825 UYO851825 VIK851825 VSG851825 WCC851825 WLY851825 WVU851825 L917361:S917361 JI917361 TE917361 ADA917361 AMW917361 AWS917361 BGO917361 BQK917361 CAG917361 CKC917361 CTY917361 DDU917361 DNQ917361 DXM917361 EHI917361 ERE917361 FBA917361 FKW917361 FUS917361 GEO917361 GOK917361 GYG917361 HIC917361 HRY917361 IBU917361 ILQ917361 IVM917361 JFI917361 JPE917361 JZA917361 KIW917361 KSS917361 LCO917361 LMK917361 LWG917361 MGC917361 MPY917361 MZU917361 NJQ917361 NTM917361 ODI917361 ONE917361 OXA917361 PGW917361 PQS917361 QAO917361 QKK917361 QUG917361 REC917361 RNY917361 RXU917361 SHQ917361 SRM917361 TBI917361 TLE917361 TVA917361 UEW917361 UOS917361 UYO917361 VIK917361 VSG917361 WCC917361 WLY917361 WVU917361 L982897:S982897 JI982897 TE982897 ADA982897 AMW982897 AWS982897 BGO982897 BQK982897 CAG982897 CKC982897 CTY982897 DDU982897 DNQ982897 DXM982897 EHI982897 ERE982897 FBA982897 FKW982897 FUS982897 GEO982897 GOK982897 GYG982897 HIC982897 HRY982897 IBU982897 ILQ982897 IVM982897 JFI982897 JPE982897 JZA982897 KIW982897 KSS982897 LCO982897 LMK982897 LWG982897 MGC982897 MPY982897 MZU982897 NJQ982897 NTM982897 ODI982897 ONE982897 OXA982897 PGW982897 PQS982897 QAO982897 QKK982897 QUG982897 REC982897 RNY982897 RXU982897 SHQ982897 SRM982897 TBI982897 TLE982897 TVA982897 UEW982897 UOS982897 UYO982897 VIK982897 VSG982897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JQ9 TM9 ADI9 ANE9 AXA9 BGW9 BQS9 CAO9 CKK9 CUG9 DEC9 DNY9 DXU9 EHQ9 ERM9 FBI9 FLE9 FVA9 GEW9 GOS9 GYO9 HIK9 HSG9 ICC9 ILY9 IVU9 JFQ9 JPM9 JZI9 KJE9 KTA9 LCW9 LMS9 LWO9 MGK9 MQG9 NAC9 NJY9 NTU9 ODQ9 ONM9 OXI9 PHE9 PRA9 QAW9 QKS9 QUO9 REK9 ROG9 RYC9 SHY9 SRU9 TBQ9 TLM9 TVI9 UFE9 UPA9 UYW9 VIS9 VSO9 WCK9 WMG9 WWC9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JQ14 TM14 ADI14 ANE14 AXA14 BGW14 BQS14 CAO14 CKK14 CUG14 DEC14 DNY14 DXU14 EHQ14 ERM14 FBI14 FLE14 FVA14 GEW14 GOS14 GYO14 HIK14 HSG14 ICC14 ILY14 IVU14 JFQ14 JPM14 JZI14 KJE14 KTA14 LCW14 LMS14 LWO14 MGK14 MQG14 NAC14 NJY14 NTU14 ODQ14 ONM14 OXI14 PHE14 PRA14 QAW14 QKS14 QUO14 REK14 ROG14 RYC14 SHY14 SRU14 TBQ14 TLM14 TVI14 UFE14 UPA14 UYW14 VIS14 VSO14 WCK14 WMG14 WWC14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WVU982936:WVU982943 WLY982936:WLY982943 WCC982936:WCC982943 VSG982936:VSG982943 VIK982936:VIK982943 UYO982936:UYO982943 UOS982936:UOS982943 UEW982936:UEW982943 TVA982936:TVA982943 TLE982936:TLE982943 TBI982936:TBI982943 SRM982936:SRM982943 SHQ982936:SHQ982943 RXU982936:RXU982943 RNY982936:RNY982943 REC982936:REC982943 QUG982936:QUG982943 QKK982936:QKK982943 QAO982936:QAO982943 PQS982936:PQS982943 PGW982936:PGW982943 OXA982936:OXA982943 ONE982936:ONE982943 ODI982936:ODI982943 NTM982936:NTM982943 NJQ982936:NJQ982943 MZU982936:MZU982943 MPY982936:MPY982943 MGC982936:MGC982943 LWG982936:LWG982943 LMK982936:LMK982943 LCO982936:LCO982943 KSS982936:KSS982943 KIW982936:KIW982943 JZA982936:JZA982943 JPE982936:JPE982943 JFI982936:JFI982943 IVM982936:IVM982943 ILQ982936:ILQ982943 IBU982936:IBU982943 HRY982936:HRY982943 HIC982936:HIC982943 GYG982936:GYG982943 GOK982936:GOK982943 GEO982936:GEO982943 FUS982936:FUS982943 FKW982936:FKW982943 FBA982936:FBA982943 ERE982936:ERE982943 EHI982936:EHI982943 DXM982936:DXM982943 DNQ982936:DNQ982943 DDU982936:DDU982943 CTY982936:CTY982943 CKC982936:CKC982943 CAG982936:CAG982943 BQK982936:BQK982943 BGO982936:BGO982943 AWS982936:AWS982943 AMW982936:AMW982943 ADA982936:ADA982943 TE982936:TE982943 JI982936:JI982943 L982936:S982943 WVU917400:WVU917407 WLY917400:WLY917407 WCC917400:WCC917407 VSG917400:VSG917407 VIK917400:VIK917407 UYO917400:UYO917407 UOS917400:UOS917407 UEW917400:UEW917407 TVA917400:TVA917407 TLE917400:TLE917407 TBI917400:TBI917407 SRM917400:SRM917407 SHQ917400:SHQ917407 RXU917400:RXU917407 RNY917400:RNY917407 REC917400:REC917407 QUG917400:QUG917407 QKK917400:QKK917407 QAO917400:QAO917407 PQS917400:PQS917407 PGW917400:PGW917407 OXA917400:OXA917407 ONE917400:ONE917407 ODI917400:ODI917407 NTM917400:NTM917407 NJQ917400:NJQ917407 MZU917400:MZU917407 MPY917400:MPY917407 MGC917400:MGC917407 LWG917400:LWG917407 LMK917400:LMK917407 LCO917400:LCO917407 KSS917400:KSS917407 KIW917400:KIW917407 JZA917400:JZA917407 JPE917400:JPE917407 JFI917400:JFI917407 IVM917400:IVM917407 ILQ917400:ILQ917407 IBU917400:IBU917407 HRY917400:HRY917407 HIC917400:HIC917407 GYG917400:GYG917407 GOK917400:GOK917407 GEO917400:GEO917407 FUS917400:FUS917407 FKW917400:FKW917407 FBA917400:FBA917407 ERE917400:ERE917407 EHI917400:EHI917407 DXM917400:DXM917407 DNQ917400:DNQ917407 DDU917400:DDU917407 CTY917400:CTY917407 CKC917400:CKC917407 CAG917400:CAG917407 BQK917400:BQK917407 BGO917400:BGO917407 AWS917400:AWS917407 AMW917400:AMW917407 ADA917400:ADA917407 TE917400:TE917407 JI917400:JI917407 L917400:S917407 WVU851864:WVU851871 WLY851864:WLY851871 WCC851864:WCC851871 VSG851864:VSG851871 VIK851864:VIK851871 UYO851864:UYO851871 UOS851864:UOS851871 UEW851864:UEW851871 TVA851864:TVA851871 TLE851864:TLE851871 TBI851864:TBI851871 SRM851864:SRM851871 SHQ851864:SHQ851871 RXU851864:RXU851871 RNY851864:RNY851871 REC851864:REC851871 QUG851864:QUG851871 QKK851864:QKK851871 QAO851864:QAO851871 PQS851864:PQS851871 PGW851864:PGW851871 OXA851864:OXA851871 ONE851864:ONE851871 ODI851864:ODI851871 NTM851864:NTM851871 NJQ851864:NJQ851871 MZU851864:MZU851871 MPY851864:MPY851871 MGC851864:MGC851871 LWG851864:LWG851871 LMK851864:LMK851871 LCO851864:LCO851871 KSS851864:KSS851871 KIW851864:KIW851871 JZA851864:JZA851871 JPE851864:JPE851871 JFI851864:JFI851871 IVM851864:IVM851871 ILQ851864:ILQ851871 IBU851864:IBU851871 HRY851864:HRY851871 HIC851864:HIC851871 GYG851864:GYG851871 GOK851864:GOK851871 GEO851864:GEO851871 FUS851864:FUS851871 FKW851864:FKW851871 FBA851864:FBA851871 ERE851864:ERE851871 EHI851864:EHI851871 DXM851864:DXM851871 DNQ851864:DNQ851871 DDU851864:DDU851871 CTY851864:CTY851871 CKC851864:CKC851871 CAG851864:CAG851871 BQK851864:BQK851871 BGO851864:BGO851871 AWS851864:AWS851871 AMW851864:AMW851871 ADA851864:ADA851871 TE851864:TE851871 JI851864:JI851871 L851864:S851871 WVU786328:WVU786335 WLY786328:WLY786335 WCC786328:WCC786335 VSG786328:VSG786335 VIK786328:VIK786335 UYO786328:UYO786335 UOS786328:UOS786335 UEW786328:UEW786335 TVA786328:TVA786335 TLE786328:TLE786335 TBI786328:TBI786335 SRM786328:SRM786335 SHQ786328:SHQ786335 RXU786328:RXU786335 RNY786328:RNY786335 REC786328:REC786335 QUG786328:QUG786335 QKK786328:QKK786335 QAO786328:QAO786335 PQS786328:PQS786335 PGW786328:PGW786335 OXA786328:OXA786335 ONE786328:ONE786335 ODI786328:ODI786335 NTM786328:NTM786335 NJQ786328:NJQ786335 MZU786328:MZU786335 MPY786328:MPY786335 MGC786328:MGC786335 LWG786328:LWG786335 LMK786328:LMK786335 LCO786328:LCO786335 KSS786328:KSS786335 KIW786328:KIW786335 JZA786328:JZA786335 JPE786328:JPE786335 JFI786328:JFI786335 IVM786328:IVM786335 ILQ786328:ILQ786335 IBU786328:IBU786335 HRY786328:HRY786335 HIC786328:HIC786335 GYG786328:GYG786335 GOK786328:GOK786335 GEO786328:GEO786335 FUS786328:FUS786335 FKW786328:FKW786335 FBA786328:FBA786335 ERE786328:ERE786335 EHI786328:EHI786335 DXM786328:DXM786335 DNQ786328:DNQ786335 DDU786328:DDU786335 CTY786328:CTY786335 CKC786328:CKC786335 CAG786328:CAG786335 BQK786328:BQK786335 BGO786328:BGO786335 AWS786328:AWS786335 AMW786328:AMW786335 ADA786328:ADA786335 TE786328:TE786335 JI786328:JI786335 L786328:S786335 WVU720792:WVU720799 WLY720792:WLY720799 WCC720792:WCC720799 VSG720792:VSG720799 VIK720792:VIK720799 UYO720792:UYO720799 UOS720792:UOS720799 UEW720792:UEW720799 TVA720792:TVA720799 TLE720792:TLE720799 TBI720792:TBI720799 SRM720792:SRM720799 SHQ720792:SHQ720799 RXU720792:RXU720799 RNY720792:RNY720799 REC720792:REC720799 QUG720792:QUG720799 QKK720792:QKK720799 QAO720792:QAO720799 PQS720792:PQS720799 PGW720792:PGW720799 OXA720792:OXA720799 ONE720792:ONE720799 ODI720792:ODI720799 NTM720792:NTM720799 NJQ720792:NJQ720799 MZU720792:MZU720799 MPY720792:MPY720799 MGC720792:MGC720799 LWG720792:LWG720799 LMK720792:LMK720799 LCO720792:LCO720799 KSS720792:KSS720799 KIW720792:KIW720799 JZA720792:JZA720799 JPE720792:JPE720799 JFI720792:JFI720799 IVM720792:IVM720799 ILQ720792:ILQ720799 IBU720792:IBU720799 HRY720792:HRY720799 HIC720792:HIC720799 GYG720792:GYG720799 GOK720792:GOK720799 GEO720792:GEO720799 FUS720792:FUS720799 FKW720792:FKW720799 FBA720792:FBA720799 ERE720792:ERE720799 EHI720792:EHI720799 DXM720792:DXM720799 DNQ720792:DNQ720799 DDU720792:DDU720799 CTY720792:CTY720799 CKC720792:CKC720799 CAG720792:CAG720799 BQK720792:BQK720799 BGO720792:BGO720799 AWS720792:AWS720799 AMW720792:AMW720799 ADA720792:ADA720799 TE720792:TE720799 JI720792:JI720799 L720792:S720799 WVU655256:WVU655263 WLY655256:WLY655263 WCC655256:WCC655263 VSG655256:VSG655263 VIK655256:VIK655263 UYO655256:UYO655263 UOS655256:UOS655263 UEW655256:UEW655263 TVA655256:TVA655263 TLE655256:TLE655263 TBI655256:TBI655263 SRM655256:SRM655263 SHQ655256:SHQ655263 RXU655256:RXU655263 RNY655256:RNY655263 REC655256:REC655263 QUG655256:QUG655263 QKK655256:QKK655263 QAO655256:QAO655263 PQS655256:PQS655263 PGW655256:PGW655263 OXA655256:OXA655263 ONE655256:ONE655263 ODI655256:ODI655263 NTM655256:NTM655263 NJQ655256:NJQ655263 MZU655256:MZU655263 MPY655256:MPY655263 MGC655256:MGC655263 LWG655256:LWG655263 LMK655256:LMK655263 LCO655256:LCO655263 KSS655256:KSS655263 KIW655256:KIW655263 JZA655256:JZA655263 JPE655256:JPE655263 JFI655256:JFI655263 IVM655256:IVM655263 ILQ655256:ILQ655263 IBU655256:IBU655263 HRY655256:HRY655263 HIC655256:HIC655263 GYG655256:GYG655263 GOK655256:GOK655263 GEO655256:GEO655263 FUS655256:FUS655263 FKW655256:FKW655263 FBA655256:FBA655263 ERE655256:ERE655263 EHI655256:EHI655263 DXM655256:DXM655263 DNQ655256:DNQ655263 DDU655256:DDU655263 CTY655256:CTY655263 CKC655256:CKC655263 CAG655256:CAG655263 BQK655256:BQK655263 BGO655256:BGO655263 AWS655256:AWS655263 AMW655256:AMW655263 ADA655256:ADA655263 TE655256:TE655263 JI655256:JI655263 L655256:S655263 WVU589720:WVU589727 WLY589720:WLY589727 WCC589720:WCC589727 VSG589720:VSG589727 VIK589720:VIK589727 UYO589720:UYO589727 UOS589720:UOS589727 UEW589720:UEW589727 TVA589720:TVA589727 TLE589720:TLE589727 TBI589720:TBI589727 SRM589720:SRM589727 SHQ589720:SHQ589727 RXU589720:RXU589727 RNY589720:RNY589727 REC589720:REC589727 QUG589720:QUG589727 QKK589720:QKK589727 QAO589720:QAO589727 PQS589720:PQS589727 PGW589720:PGW589727 OXA589720:OXA589727 ONE589720:ONE589727 ODI589720:ODI589727 NTM589720:NTM589727 NJQ589720:NJQ589727 MZU589720:MZU589727 MPY589720:MPY589727 MGC589720:MGC589727 LWG589720:LWG589727 LMK589720:LMK589727 LCO589720:LCO589727 KSS589720:KSS589727 KIW589720:KIW589727 JZA589720:JZA589727 JPE589720:JPE589727 JFI589720:JFI589727 IVM589720:IVM589727 ILQ589720:ILQ589727 IBU589720:IBU589727 HRY589720:HRY589727 HIC589720:HIC589727 GYG589720:GYG589727 GOK589720:GOK589727 GEO589720:GEO589727 FUS589720:FUS589727 FKW589720:FKW589727 FBA589720:FBA589727 ERE589720:ERE589727 EHI589720:EHI589727 DXM589720:DXM589727 DNQ589720:DNQ589727 DDU589720:DDU589727 CTY589720:CTY589727 CKC589720:CKC589727 CAG589720:CAG589727 BQK589720:BQK589727 BGO589720:BGO589727 AWS589720:AWS589727 AMW589720:AMW589727 ADA589720:ADA589727 TE589720:TE589727 JI589720:JI589727 L589720:S589727 WVU524184:WVU524191 WLY524184:WLY524191 WCC524184:WCC524191 VSG524184:VSG524191 VIK524184:VIK524191 UYO524184:UYO524191 UOS524184:UOS524191 UEW524184:UEW524191 TVA524184:TVA524191 TLE524184:TLE524191 TBI524184:TBI524191 SRM524184:SRM524191 SHQ524184:SHQ524191 RXU524184:RXU524191 RNY524184:RNY524191 REC524184:REC524191 QUG524184:QUG524191 QKK524184:QKK524191 QAO524184:QAO524191 PQS524184:PQS524191 PGW524184:PGW524191 OXA524184:OXA524191 ONE524184:ONE524191 ODI524184:ODI524191 NTM524184:NTM524191 NJQ524184:NJQ524191 MZU524184:MZU524191 MPY524184:MPY524191 MGC524184:MGC524191 LWG524184:LWG524191 LMK524184:LMK524191 LCO524184:LCO524191 KSS524184:KSS524191 KIW524184:KIW524191 JZA524184:JZA524191 JPE524184:JPE524191 JFI524184:JFI524191 IVM524184:IVM524191 ILQ524184:ILQ524191 IBU524184:IBU524191 HRY524184:HRY524191 HIC524184:HIC524191 GYG524184:GYG524191 GOK524184:GOK524191 GEO524184:GEO524191 FUS524184:FUS524191 FKW524184:FKW524191 FBA524184:FBA524191 ERE524184:ERE524191 EHI524184:EHI524191 DXM524184:DXM524191 DNQ524184:DNQ524191 DDU524184:DDU524191 CTY524184:CTY524191 CKC524184:CKC524191 CAG524184:CAG524191 BQK524184:BQK524191 BGO524184:BGO524191 AWS524184:AWS524191 AMW524184:AMW524191 ADA524184:ADA524191 TE524184:TE524191 JI524184:JI524191 L524184:S524191 WVU458648:WVU458655 WLY458648:WLY458655 WCC458648:WCC458655 VSG458648:VSG458655 VIK458648:VIK458655 UYO458648:UYO458655 UOS458648:UOS458655 UEW458648:UEW458655 TVA458648:TVA458655 TLE458648:TLE458655 TBI458648:TBI458655 SRM458648:SRM458655 SHQ458648:SHQ458655 RXU458648:RXU458655 RNY458648:RNY458655 REC458648:REC458655 QUG458648:QUG458655 QKK458648:QKK458655 QAO458648:QAO458655 PQS458648:PQS458655 PGW458648:PGW458655 OXA458648:OXA458655 ONE458648:ONE458655 ODI458648:ODI458655 NTM458648:NTM458655 NJQ458648:NJQ458655 MZU458648:MZU458655 MPY458648:MPY458655 MGC458648:MGC458655 LWG458648:LWG458655 LMK458648:LMK458655 LCO458648:LCO458655 KSS458648:KSS458655 KIW458648:KIW458655 JZA458648:JZA458655 JPE458648:JPE458655 JFI458648:JFI458655 IVM458648:IVM458655 ILQ458648:ILQ458655 IBU458648:IBU458655 HRY458648:HRY458655 HIC458648:HIC458655 GYG458648:GYG458655 GOK458648:GOK458655 GEO458648:GEO458655 FUS458648:FUS458655 FKW458648:FKW458655 FBA458648:FBA458655 ERE458648:ERE458655 EHI458648:EHI458655 DXM458648:DXM458655 DNQ458648:DNQ458655 DDU458648:DDU458655 CTY458648:CTY458655 CKC458648:CKC458655 CAG458648:CAG458655 BQK458648:BQK458655 BGO458648:BGO458655 AWS458648:AWS458655 AMW458648:AMW458655 ADA458648:ADA458655 TE458648:TE458655 JI458648:JI458655 L458648:S458655 WVU393112:WVU393119 WLY393112:WLY393119 WCC393112:WCC393119 VSG393112:VSG393119 VIK393112:VIK393119 UYO393112:UYO393119 UOS393112:UOS393119 UEW393112:UEW393119 TVA393112:TVA393119 TLE393112:TLE393119 TBI393112:TBI393119 SRM393112:SRM393119 SHQ393112:SHQ393119 RXU393112:RXU393119 RNY393112:RNY393119 REC393112:REC393119 QUG393112:QUG393119 QKK393112:QKK393119 QAO393112:QAO393119 PQS393112:PQS393119 PGW393112:PGW393119 OXA393112:OXA393119 ONE393112:ONE393119 ODI393112:ODI393119 NTM393112:NTM393119 NJQ393112:NJQ393119 MZU393112:MZU393119 MPY393112:MPY393119 MGC393112:MGC393119 LWG393112:LWG393119 LMK393112:LMK393119 LCO393112:LCO393119 KSS393112:KSS393119 KIW393112:KIW393119 JZA393112:JZA393119 JPE393112:JPE393119 JFI393112:JFI393119 IVM393112:IVM393119 ILQ393112:ILQ393119 IBU393112:IBU393119 HRY393112:HRY393119 HIC393112:HIC393119 GYG393112:GYG393119 GOK393112:GOK393119 GEO393112:GEO393119 FUS393112:FUS393119 FKW393112:FKW393119 FBA393112:FBA393119 ERE393112:ERE393119 EHI393112:EHI393119 DXM393112:DXM393119 DNQ393112:DNQ393119 DDU393112:DDU393119 CTY393112:CTY393119 CKC393112:CKC393119 CAG393112:CAG393119 BQK393112:BQK393119 BGO393112:BGO393119 AWS393112:AWS393119 AMW393112:AMW393119 ADA393112:ADA393119 TE393112:TE393119 JI393112:JI393119 L393112:S393119 WVU327576:WVU327583 WLY327576:WLY327583 WCC327576:WCC327583 VSG327576:VSG327583 VIK327576:VIK327583 UYO327576:UYO327583 UOS327576:UOS327583 UEW327576:UEW327583 TVA327576:TVA327583 TLE327576:TLE327583 TBI327576:TBI327583 SRM327576:SRM327583 SHQ327576:SHQ327583 RXU327576:RXU327583 RNY327576:RNY327583 REC327576:REC327583 QUG327576:QUG327583 QKK327576:QKK327583 QAO327576:QAO327583 PQS327576:PQS327583 PGW327576:PGW327583 OXA327576:OXA327583 ONE327576:ONE327583 ODI327576:ODI327583 NTM327576:NTM327583 NJQ327576:NJQ327583 MZU327576:MZU327583 MPY327576:MPY327583 MGC327576:MGC327583 LWG327576:LWG327583 LMK327576:LMK327583 LCO327576:LCO327583 KSS327576:KSS327583 KIW327576:KIW327583 JZA327576:JZA327583 JPE327576:JPE327583 JFI327576:JFI327583 IVM327576:IVM327583 ILQ327576:ILQ327583 IBU327576:IBU327583 HRY327576:HRY327583 HIC327576:HIC327583 GYG327576:GYG327583 GOK327576:GOK327583 GEO327576:GEO327583 FUS327576:FUS327583 FKW327576:FKW327583 FBA327576:FBA327583 ERE327576:ERE327583 EHI327576:EHI327583 DXM327576:DXM327583 DNQ327576:DNQ327583 DDU327576:DDU327583 CTY327576:CTY327583 CKC327576:CKC327583 CAG327576:CAG327583 BQK327576:BQK327583 BGO327576:BGO327583 AWS327576:AWS327583 AMW327576:AMW327583 ADA327576:ADA327583 TE327576:TE327583 JI327576:JI327583 L327576:S327583 WVU262040:WVU262047 WLY262040:WLY262047 WCC262040:WCC262047 VSG262040:VSG262047 VIK262040:VIK262047 UYO262040:UYO262047 UOS262040:UOS262047 UEW262040:UEW262047 TVA262040:TVA262047 TLE262040:TLE262047 TBI262040:TBI262047 SRM262040:SRM262047 SHQ262040:SHQ262047 RXU262040:RXU262047 RNY262040:RNY262047 REC262040:REC262047 QUG262040:QUG262047 QKK262040:QKK262047 QAO262040:QAO262047 PQS262040:PQS262047 PGW262040:PGW262047 OXA262040:OXA262047 ONE262040:ONE262047 ODI262040:ODI262047 NTM262040:NTM262047 NJQ262040:NJQ262047 MZU262040:MZU262047 MPY262040:MPY262047 MGC262040:MGC262047 LWG262040:LWG262047 LMK262040:LMK262047 LCO262040:LCO262047 KSS262040:KSS262047 KIW262040:KIW262047 JZA262040:JZA262047 JPE262040:JPE262047 JFI262040:JFI262047 IVM262040:IVM262047 ILQ262040:ILQ262047 IBU262040:IBU262047 HRY262040:HRY262047 HIC262040:HIC262047 GYG262040:GYG262047 GOK262040:GOK262047 GEO262040:GEO262047 FUS262040:FUS262047 FKW262040:FKW262047 FBA262040:FBA262047 ERE262040:ERE262047 EHI262040:EHI262047 DXM262040:DXM262047 DNQ262040:DNQ262047 DDU262040:DDU262047 CTY262040:CTY262047 CKC262040:CKC262047 CAG262040:CAG262047 BQK262040:BQK262047 BGO262040:BGO262047 AWS262040:AWS262047 AMW262040:AMW262047 ADA262040:ADA262047 TE262040:TE262047 JI262040:JI262047 L262040:S262047 WVU196504:WVU196511 WLY196504:WLY196511 WCC196504:WCC196511 VSG196504:VSG196511 VIK196504:VIK196511 UYO196504:UYO196511 UOS196504:UOS196511 UEW196504:UEW196511 TVA196504:TVA196511 TLE196504:TLE196511 TBI196504:TBI196511 SRM196504:SRM196511 SHQ196504:SHQ196511 RXU196504:RXU196511 RNY196504:RNY196511 REC196504:REC196511 QUG196504:QUG196511 QKK196504:QKK196511 QAO196504:QAO196511 PQS196504:PQS196511 PGW196504:PGW196511 OXA196504:OXA196511 ONE196504:ONE196511 ODI196504:ODI196511 NTM196504:NTM196511 NJQ196504:NJQ196511 MZU196504:MZU196511 MPY196504:MPY196511 MGC196504:MGC196511 LWG196504:LWG196511 LMK196504:LMK196511 LCO196504:LCO196511 KSS196504:KSS196511 KIW196504:KIW196511 JZA196504:JZA196511 JPE196504:JPE196511 JFI196504:JFI196511 IVM196504:IVM196511 ILQ196504:ILQ196511 IBU196504:IBU196511 HRY196504:HRY196511 HIC196504:HIC196511 GYG196504:GYG196511 GOK196504:GOK196511 GEO196504:GEO196511 FUS196504:FUS196511 FKW196504:FKW196511 FBA196504:FBA196511 ERE196504:ERE196511 EHI196504:EHI196511 DXM196504:DXM196511 DNQ196504:DNQ196511 DDU196504:DDU196511 CTY196504:CTY196511 CKC196504:CKC196511 CAG196504:CAG196511 BQK196504:BQK196511 BGO196504:BGO196511 AWS196504:AWS196511 AMW196504:AMW196511 ADA196504:ADA196511 TE196504:TE196511 JI196504:JI196511 L196504:S196511 WVU130968:WVU130975 WLY130968:WLY130975 WCC130968:WCC130975 VSG130968:VSG130975 VIK130968:VIK130975 UYO130968:UYO130975 UOS130968:UOS130975 UEW130968:UEW130975 TVA130968:TVA130975 TLE130968:TLE130975 TBI130968:TBI130975 SRM130968:SRM130975 SHQ130968:SHQ130975 RXU130968:RXU130975 RNY130968:RNY130975 REC130968:REC130975 QUG130968:QUG130975 QKK130968:QKK130975 QAO130968:QAO130975 PQS130968:PQS130975 PGW130968:PGW130975 OXA130968:OXA130975 ONE130968:ONE130975 ODI130968:ODI130975 NTM130968:NTM130975 NJQ130968:NJQ130975 MZU130968:MZU130975 MPY130968:MPY130975 MGC130968:MGC130975 LWG130968:LWG130975 LMK130968:LMK130975 LCO130968:LCO130975 KSS130968:KSS130975 KIW130968:KIW130975 JZA130968:JZA130975 JPE130968:JPE130975 JFI130968:JFI130975 IVM130968:IVM130975 ILQ130968:ILQ130975 IBU130968:IBU130975 HRY130968:HRY130975 HIC130968:HIC130975 GYG130968:GYG130975 GOK130968:GOK130975 GEO130968:GEO130975 FUS130968:FUS130975 FKW130968:FKW130975 FBA130968:FBA130975 ERE130968:ERE130975 EHI130968:EHI130975 DXM130968:DXM130975 DNQ130968:DNQ130975 DDU130968:DDU130975 CTY130968:CTY130975 CKC130968:CKC130975 CAG130968:CAG130975 BQK130968:BQK130975 BGO130968:BGO130975 AWS130968:AWS130975 AMW130968:AMW130975 ADA130968:ADA130975 TE130968:TE130975 JI130968:JI130975 L130968:S130975 WVU65432:WVU65439 WLY65432:WLY65439 WCC65432:WCC65439 VSG65432:VSG65439 VIK65432:VIK65439 UYO65432:UYO65439 UOS65432:UOS65439 UEW65432:UEW65439 TVA65432:TVA65439 TLE65432:TLE65439 TBI65432:TBI65439 SRM65432:SRM65439 SHQ65432:SHQ65439 RXU65432:RXU65439 RNY65432:RNY65439 REC65432:REC65439 QUG65432:QUG65439 QKK65432:QKK65439 QAO65432:QAO65439 PQS65432:PQS65439 PGW65432:PGW65439 OXA65432:OXA65439 ONE65432:ONE65439 ODI65432:ODI65439 NTM65432:NTM65439 NJQ65432:NJQ65439 MZU65432:MZU65439 MPY65432:MPY65439 MGC65432:MGC65439 LWG65432:LWG65439 LMK65432:LMK65439 LCO65432:LCO65439 KSS65432:KSS65439 KIW65432:KIW65439 JZA65432:JZA65439 JPE65432:JPE65439 JFI65432:JFI65439 IVM65432:IVM65439 ILQ65432:ILQ65439 IBU65432:IBU65439 HRY65432:HRY65439 HIC65432:HIC65439 GYG65432:GYG65439 GOK65432:GOK65439 GEO65432:GEO65439 FUS65432:FUS65439 FKW65432:FKW65439 FBA65432:FBA65439 ERE65432:ERE65439 EHI65432:EHI65439 DXM65432:DXM65439 DNQ65432:DNQ65439 DDU65432:DDU65439 CTY65432:CTY65439 CKC65432:CKC65439 CAG65432:CAG65439 BQK65432:BQK65439 BGO65432:BGO65439 AWS65432:AWS65439 AMW65432:AMW65439 ADA65432:ADA65439 TE65432:TE65439 JI65432:JI65439 L65432:S65439 JB65393 WVN982906 WLR982906 WBV982906 VRZ982906 VID982906 UYH982906 UOL982906 UEP982906 TUT982906 TKX982906 TBB982906 SRF982906 SHJ982906 RXN982906 RNR982906 RDV982906 QTZ982906 QKD982906 QAH982906 PQL982906 PGP982906 OWT982906 OMX982906 ODB982906 NTF982906 NJJ982906 MZN982906 MPR982906 MFV982906 LVZ982906 LMD982906 LCH982906 KSL982906 KIP982906 JYT982906 JOX982906 JFB982906 IVF982906 ILJ982906 IBN982906 HRR982906 HHV982906 GXZ982906 GOD982906 GEH982906 FUL982906 FKP982906 FAT982906 EQX982906 EHB982906 DXF982906 DNJ982906 DDN982906 CTR982906 CJV982906 BZZ982906 BQD982906 BGH982906 AWL982906 AMP982906 ACT982906 SX982906 JB982906 E982906 WVN917370 WLR917370 WBV917370 VRZ917370 VID917370 UYH917370 UOL917370 UEP917370 TUT917370 TKX917370 TBB917370 SRF917370 SHJ917370 RXN917370 RNR917370 RDV917370 QTZ917370 QKD917370 QAH917370 PQL917370 PGP917370 OWT917370 OMX917370 ODB917370 NTF917370 NJJ917370 MZN917370 MPR917370 MFV917370 LVZ917370 LMD917370 LCH917370 KSL917370 KIP917370 JYT917370 JOX917370 JFB917370 IVF917370 ILJ917370 IBN917370 HRR917370 HHV917370 GXZ917370 GOD917370 GEH917370 FUL917370 FKP917370 FAT917370 EQX917370 EHB917370 DXF917370 DNJ917370 DDN917370 CTR917370 CJV917370 BZZ917370 BQD917370 BGH917370 AWL917370 AMP917370 ACT917370 SX917370 JB917370 E917370 WVN851834 WLR851834 WBV851834 VRZ851834 VID851834 UYH851834 UOL851834 UEP851834 TUT851834 TKX851834 TBB851834 SRF851834 SHJ851834 RXN851834 RNR851834 RDV851834 QTZ851834 QKD851834 QAH851834 PQL851834 PGP851834 OWT851834 OMX851834 ODB851834 NTF851834 NJJ851834 MZN851834 MPR851834 MFV851834 LVZ851834 LMD851834 LCH851834 KSL851834 KIP851834 JYT851834 JOX851834 JFB851834 IVF851834 ILJ851834 IBN851834 HRR851834 HHV851834 GXZ851834 GOD851834 GEH851834 FUL851834 FKP851834 FAT851834 EQX851834 EHB851834 DXF851834 DNJ851834 DDN851834 CTR851834 CJV851834 BZZ851834 BQD851834 BGH851834 AWL851834 AMP851834 ACT851834 SX851834 JB851834 E851834 WVN786298 WLR786298 WBV786298 VRZ786298 VID786298 UYH786298 UOL786298 UEP786298 TUT786298 TKX786298 TBB786298 SRF786298 SHJ786298 RXN786298 RNR786298 RDV786298 QTZ786298 QKD786298 QAH786298 PQL786298 PGP786298 OWT786298 OMX786298 ODB786298 NTF786298 NJJ786298 MZN786298 MPR786298 MFV786298 LVZ786298 LMD786298 LCH786298 KSL786298 KIP786298 JYT786298 JOX786298 JFB786298 IVF786298 ILJ786298 IBN786298 HRR786298 HHV786298 GXZ786298 GOD786298 GEH786298 FUL786298 FKP786298 FAT786298 EQX786298 EHB786298 DXF786298 DNJ786298 DDN786298 CTR786298 CJV786298 BZZ786298 BQD786298 BGH786298 AWL786298 AMP786298 ACT786298 SX786298 JB786298 E786298 WVN720762 WLR720762 WBV720762 VRZ720762 VID720762 UYH720762 UOL720762 UEP720762 TUT720762 TKX720762 TBB720762 SRF720762 SHJ720762 RXN720762 RNR720762 RDV720762 QTZ720762 QKD720762 QAH720762 PQL720762 PGP720762 OWT720762 OMX720762 ODB720762 NTF720762 NJJ720762 MZN720762 MPR720762 MFV720762 LVZ720762 LMD720762 LCH720762 KSL720762 KIP720762 JYT720762 JOX720762 JFB720762 IVF720762 ILJ720762 IBN720762 HRR720762 HHV720762 GXZ720762 GOD720762 GEH720762 FUL720762 FKP720762 FAT720762 EQX720762 EHB720762 DXF720762 DNJ720762 DDN720762 CTR720762 CJV720762 BZZ720762 BQD720762 BGH720762 AWL720762 AMP720762 ACT720762 SX720762 JB720762 E720762 WVN655226 WLR655226 WBV655226 VRZ655226 VID655226 UYH655226 UOL655226 UEP655226 TUT655226 TKX655226 TBB655226 SRF655226 SHJ655226 RXN655226 RNR655226 RDV655226 QTZ655226 QKD655226 QAH655226 PQL655226 PGP655226 OWT655226 OMX655226 ODB655226 NTF655226 NJJ655226 MZN655226 MPR655226 MFV655226 LVZ655226 LMD655226 LCH655226 KSL655226 KIP655226 JYT655226 JOX655226 JFB655226 IVF655226 ILJ655226 IBN655226 HRR655226 HHV655226 GXZ655226 GOD655226 GEH655226 FUL655226 FKP655226 FAT655226 EQX655226 EHB655226 DXF655226 DNJ655226 DDN655226 CTR655226 CJV655226 BZZ655226 BQD655226 BGH655226 AWL655226 AMP655226 ACT655226 SX655226 JB655226 E655226 WVN589690 WLR589690 WBV589690 VRZ589690 VID589690 UYH589690 UOL589690 UEP589690 TUT589690 TKX589690 TBB589690 SRF589690 SHJ589690 RXN589690 RNR589690 RDV589690 QTZ589690 QKD589690 QAH589690 PQL589690 PGP589690 OWT589690 OMX589690 ODB589690 NTF589690 NJJ589690 MZN589690 MPR589690 MFV589690 LVZ589690 LMD589690 LCH589690 KSL589690 KIP589690 JYT589690 JOX589690 JFB589690 IVF589690 ILJ589690 IBN589690 HRR589690 HHV589690 GXZ589690 GOD589690 GEH589690 FUL589690 FKP589690 FAT589690 EQX589690 EHB589690 DXF589690 DNJ589690 DDN589690 CTR589690 CJV589690 BZZ589690 BQD589690 BGH589690 AWL589690 AMP589690 ACT589690 SX589690 JB589690 E589690 WVN524154 WLR524154 WBV524154 VRZ524154 VID524154 UYH524154 UOL524154 UEP524154 TUT524154 TKX524154 TBB524154 SRF524154 SHJ524154 RXN524154 RNR524154 RDV524154 QTZ524154 QKD524154 QAH524154 PQL524154 PGP524154 OWT524154 OMX524154 ODB524154 NTF524154 NJJ524154 MZN524154 MPR524154 MFV524154 LVZ524154 LMD524154 LCH524154 KSL524154 KIP524154 JYT524154 JOX524154 JFB524154 IVF524154 ILJ524154 IBN524154 HRR524154 HHV524154 GXZ524154 GOD524154 GEH524154 FUL524154 FKP524154 FAT524154 EQX524154 EHB524154 DXF524154 DNJ524154 DDN524154 CTR524154 CJV524154 BZZ524154 BQD524154 BGH524154 AWL524154 AMP524154 ACT524154 SX524154 JB524154 E524154 WVN458618 WLR458618 WBV458618 VRZ458618 VID458618 UYH458618 UOL458618 UEP458618 TUT458618 TKX458618 TBB458618 SRF458618 SHJ458618 RXN458618 RNR458618 RDV458618 QTZ458618 QKD458618 QAH458618 PQL458618 PGP458618 OWT458618 OMX458618 ODB458618 NTF458618 NJJ458618 MZN458618 MPR458618 MFV458618 LVZ458618 LMD458618 LCH458618 KSL458618 KIP458618 JYT458618 JOX458618 JFB458618 IVF458618 ILJ458618 IBN458618 HRR458618 HHV458618 GXZ458618 GOD458618 GEH458618 FUL458618 FKP458618 FAT458618 EQX458618 EHB458618 DXF458618 DNJ458618 DDN458618 CTR458618 CJV458618 BZZ458618 BQD458618 BGH458618 AWL458618 AMP458618 ACT458618 SX458618 JB458618 E458618 WVN393082 WLR393082 WBV393082 VRZ393082 VID393082 UYH393082 UOL393082 UEP393082 TUT393082 TKX393082 TBB393082 SRF393082 SHJ393082 RXN393082 RNR393082 RDV393082 QTZ393082 QKD393082 QAH393082 PQL393082 PGP393082 OWT393082 OMX393082 ODB393082 NTF393082 NJJ393082 MZN393082 MPR393082 MFV393082 LVZ393082 LMD393082 LCH393082 KSL393082 KIP393082 JYT393082 JOX393082 JFB393082 IVF393082 ILJ393082 IBN393082 HRR393082 HHV393082 GXZ393082 GOD393082 GEH393082 FUL393082 FKP393082 FAT393082 EQX393082 EHB393082 DXF393082 DNJ393082 DDN393082 CTR393082 CJV393082 BZZ393082 BQD393082 BGH393082 AWL393082 AMP393082 ACT393082 SX393082 JB393082 E393082 WVN327546 WLR327546 WBV327546 VRZ327546 VID327546 UYH327546 UOL327546 UEP327546 TUT327546 TKX327546 TBB327546 SRF327546 SHJ327546 RXN327546 RNR327546 RDV327546 QTZ327546 QKD327546 QAH327546 PQL327546 PGP327546 OWT327546 OMX327546 ODB327546 NTF327546 NJJ327546 MZN327546 MPR327546 MFV327546 LVZ327546 LMD327546 LCH327546 KSL327546 KIP327546 JYT327546 JOX327546 JFB327546 IVF327546 ILJ327546 IBN327546 HRR327546 HHV327546 GXZ327546 GOD327546 GEH327546 FUL327546 FKP327546 FAT327546 EQX327546 EHB327546 DXF327546 DNJ327546 DDN327546 CTR327546 CJV327546 BZZ327546 BQD327546 BGH327546 AWL327546 AMP327546 ACT327546 SX327546 JB327546 E327546 WVN262010 WLR262010 WBV262010 VRZ262010 VID262010 UYH262010 UOL262010 UEP262010 TUT262010 TKX262010 TBB262010 SRF262010 SHJ262010 RXN262010 RNR262010 RDV262010 QTZ262010 QKD262010 QAH262010 PQL262010 PGP262010 OWT262010 OMX262010 ODB262010 NTF262010 NJJ262010 MZN262010 MPR262010 MFV262010 LVZ262010 LMD262010 LCH262010 KSL262010 KIP262010 JYT262010 JOX262010 JFB262010 IVF262010 ILJ262010 IBN262010 HRR262010 HHV262010 GXZ262010 GOD262010 GEH262010 FUL262010 FKP262010 FAT262010 EQX262010 EHB262010 DXF262010 DNJ262010 DDN262010 CTR262010 CJV262010 BZZ262010 BQD262010 BGH262010 AWL262010 AMP262010 ACT262010 SX262010 JB262010 E262010 WVN196474 WLR196474 WBV196474 VRZ196474 VID196474 UYH196474 UOL196474 UEP196474 TUT196474 TKX196474 TBB196474 SRF196474 SHJ196474 RXN196474 RNR196474 RDV196474 QTZ196474 QKD196474 QAH196474 PQL196474 PGP196474 OWT196474 OMX196474 ODB196474 NTF196474 NJJ196474 MZN196474 MPR196474 MFV196474 LVZ196474 LMD196474 LCH196474 KSL196474 KIP196474 JYT196474 JOX196474 JFB196474 IVF196474 ILJ196474 IBN196474 HRR196474 HHV196474 GXZ196474 GOD196474 GEH196474 FUL196474 FKP196474 FAT196474 EQX196474 EHB196474 DXF196474 DNJ196474 DDN196474 CTR196474 CJV196474 BZZ196474 BQD196474 BGH196474 AWL196474 AMP196474 ACT196474 SX196474 JB196474 E196474 WVN130938 WLR130938 WBV130938 VRZ130938 VID130938 UYH130938 UOL130938 UEP130938 TUT130938 TKX130938 TBB130938 SRF130938 SHJ130938 RXN130938 RNR130938 RDV130938 QTZ130938 QKD130938 QAH130938 PQL130938 PGP130938 OWT130938 OMX130938 ODB130938 NTF130938 NJJ130938 MZN130938 MPR130938 MFV130938 LVZ130938 LMD130938 LCH130938 KSL130938 KIP130938 JYT130938 JOX130938 JFB130938 IVF130938 ILJ130938 IBN130938 HRR130938 HHV130938 GXZ130938 GOD130938 GEH130938 FUL130938 FKP130938 FAT130938 EQX130938 EHB130938 DXF130938 DNJ130938 DDN130938 CTR130938 CJV130938 BZZ130938 BQD130938 BGH130938 AWL130938 AMP130938 ACT130938 SX130938 JB130938 E130938 WVN65402 WLR65402 WBV65402 VRZ65402 VID65402 UYH65402 UOL65402 UEP65402 TUT65402 TKX65402 TBB65402 SRF65402 SHJ65402 RXN65402 RNR65402 RDV65402 QTZ65402 QKD65402 QAH65402 PQL65402 PGP65402 OWT65402 OMX65402 ODB65402 NTF65402 NJJ65402 MZN65402 MPR65402 MFV65402 LVZ65402 LMD65402 LCH65402 KSL65402 KIP65402 JYT65402 JOX65402 JFB65402 IVF65402 ILJ65402 IBN65402 HRR65402 HHV65402 GXZ65402 GOD65402 GEH65402 FUL65402 FKP65402 FAT65402 EQX65402 EHB65402 DXF65402 DNJ65402 DDN65402 CTR65402 CJV65402 BZZ65402 BQD65402 BGH65402 AWL65402 AMP65402 ACT65402 SX65402 JB65402 E65402 WVN982912 WLR982912 WBV982912 VRZ982912 VID982912 UYH982912 UOL982912 UEP982912 TUT982912 TKX982912 TBB982912 SRF982912 SHJ982912 RXN982912 RNR982912 RDV982912 QTZ982912 QKD982912 QAH982912 PQL982912 PGP982912 OWT982912 OMX982912 ODB982912 NTF982912 NJJ982912 MZN982912 MPR982912 MFV982912 LVZ982912 LMD982912 LCH982912 KSL982912 KIP982912 JYT982912 JOX982912 JFB982912 IVF982912 ILJ982912 IBN982912 HRR982912 HHV982912 GXZ982912 GOD982912 GEH982912 FUL982912 FKP982912 FAT982912 EQX982912 EHB982912 DXF982912 DNJ982912 DDN982912 CTR982912 CJV982912 BZZ982912 BQD982912 BGH982912 AWL982912 AMP982912 ACT982912 SX982912 JB982912 E982912 WVN917376 WLR917376 WBV917376 VRZ917376 VID917376 UYH917376 UOL917376 UEP917376 TUT917376 TKX917376 TBB917376 SRF917376 SHJ917376 RXN917376 RNR917376 RDV917376 QTZ917376 QKD917376 QAH917376 PQL917376 PGP917376 OWT917376 OMX917376 ODB917376 NTF917376 NJJ917376 MZN917376 MPR917376 MFV917376 LVZ917376 LMD917376 LCH917376 KSL917376 KIP917376 JYT917376 JOX917376 JFB917376 IVF917376 ILJ917376 IBN917376 HRR917376 HHV917376 GXZ917376 GOD917376 GEH917376 FUL917376 FKP917376 FAT917376 EQX917376 EHB917376 DXF917376 DNJ917376 DDN917376 CTR917376 CJV917376 BZZ917376 BQD917376 BGH917376 AWL917376 AMP917376 ACT917376 SX917376 JB917376 E917376 WVN851840 WLR851840 WBV851840 VRZ851840 VID851840 UYH851840 UOL851840 UEP851840 TUT851840 TKX851840 TBB851840 SRF851840 SHJ851840 RXN851840 RNR851840 RDV851840 QTZ851840 QKD851840 QAH851840 PQL851840 PGP851840 OWT851840 OMX851840 ODB851840 NTF851840 NJJ851840 MZN851840 MPR851840 MFV851840 LVZ851840 LMD851840 LCH851840 KSL851840 KIP851840 JYT851840 JOX851840 JFB851840 IVF851840 ILJ851840 IBN851840 HRR851840 HHV851840 GXZ851840 GOD851840 GEH851840 FUL851840 FKP851840 FAT851840 EQX851840 EHB851840 DXF851840 DNJ851840 DDN851840 CTR851840 CJV851840 BZZ851840 BQD851840 BGH851840 AWL851840 AMP851840 ACT851840 SX851840 JB851840 E851840 WVN786304 WLR786304 WBV786304 VRZ786304 VID786304 UYH786304 UOL786304 UEP786304 TUT786304 TKX786304 TBB786304 SRF786304 SHJ786304 RXN786304 RNR786304 RDV786304 QTZ786304 QKD786304 QAH786304 PQL786304 PGP786304 OWT786304 OMX786304 ODB786304 NTF786304 NJJ786304 MZN786304 MPR786304 MFV786304 LVZ786304 LMD786304 LCH786304 KSL786304 KIP786304 JYT786304 JOX786304 JFB786304 IVF786304 ILJ786304 IBN786304 HRR786304 HHV786304 GXZ786304 GOD786304 GEH786304 FUL786304 FKP786304 FAT786304 EQX786304 EHB786304 DXF786304 DNJ786304 DDN786304 CTR786304 CJV786304 BZZ786304 BQD786304 BGH786304 AWL786304 AMP786304 ACT786304 SX786304 JB786304 E786304 WVN720768 WLR720768 WBV720768 VRZ720768 VID720768 UYH720768 UOL720768 UEP720768 TUT720768 TKX720768 TBB720768 SRF720768 SHJ720768 RXN720768 RNR720768 RDV720768 QTZ720768 QKD720768 QAH720768 PQL720768 PGP720768 OWT720768 OMX720768 ODB720768 NTF720768 NJJ720768 MZN720768 MPR720768 MFV720768 LVZ720768 LMD720768 LCH720768 KSL720768 KIP720768 JYT720768 JOX720768 JFB720768 IVF720768 ILJ720768 IBN720768 HRR720768 HHV720768 GXZ720768 GOD720768 GEH720768 FUL720768 FKP720768 FAT720768 EQX720768 EHB720768 DXF720768 DNJ720768 DDN720768 CTR720768 CJV720768 BZZ720768 BQD720768 BGH720768 AWL720768 AMP720768 ACT720768 SX720768 JB720768 E720768 WVN655232 WLR655232 WBV655232 VRZ655232 VID655232 UYH655232 UOL655232 UEP655232 TUT655232 TKX655232 TBB655232 SRF655232 SHJ655232 RXN655232 RNR655232 RDV655232 QTZ655232 QKD655232 QAH655232 PQL655232 PGP655232 OWT655232 OMX655232 ODB655232 NTF655232 NJJ655232 MZN655232 MPR655232 MFV655232 LVZ655232 LMD655232 LCH655232 KSL655232 KIP655232 JYT655232 JOX655232 JFB655232 IVF655232 ILJ655232 IBN655232 HRR655232 HHV655232 GXZ655232 GOD655232 GEH655232 FUL655232 FKP655232 FAT655232 EQX655232 EHB655232 DXF655232 DNJ655232 DDN655232 CTR655232 CJV655232 BZZ655232 BQD655232 BGH655232 AWL655232 AMP655232 ACT655232 SX655232 JB655232 E655232 WVN589696 WLR589696 WBV589696 VRZ589696 VID589696 UYH589696 UOL589696 UEP589696 TUT589696 TKX589696 TBB589696 SRF589696 SHJ589696 RXN589696 RNR589696 RDV589696 QTZ589696 QKD589696 QAH589696 PQL589696 PGP589696 OWT589696 OMX589696 ODB589696 NTF589696 NJJ589696 MZN589696 MPR589696 MFV589696 LVZ589696 LMD589696 LCH589696 KSL589696 KIP589696 JYT589696 JOX589696 JFB589696 IVF589696 ILJ589696 IBN589696 HRR589696 HHV589696 GXZ589696 GOD589696 GEH589696 FUL589696 FKP589696 FAT589696 EQX589696 EHB589696 DXF589696 DNJ589696 DDN589696 CTR589696 CJV589696 BZZ589696 BQD589696 BGH589696 AWL589696 AMP589696 ACT589696 SX589696 JB589696 E589696 WVN524160 WLR524160 WBV524160 VRZ524160 VID524160 UYH524160 UOL524160 UEP524160 TUT524160 TKX524160 TBB524160 SRF524160 SHJ524160 RXN524160 RNR524160 RDV524160 QTZ524160 QKD524160 QAH524160 PQL524160 PGP524160 OWT524160 OMX524160 ODB524160 NTF524160 NJJ524160 MZN524160 MPR524160 MFV524160 LVZ524160 LMD524160 LCH524160 KSL524160 KIP524160 JYT524160 JOX524160 JFB524160 IVF524160 ILJ524160 IBN524160 HRR524160 HHV524160 GXZ524160 GOD524160 GEH524160 FUL524160 FKP524160 FAT524160 EQX524160 EHB524160 DXF524160 DNJ524160 DDN524160 CTR524160 CJV524160 BZZ524160 BQD524160 BGH524160 AWL524160 AMP524160 ACT524160 SX524160 JB524160 E524160 WVN458624 WLR458624 WBV458624 VRZ458624 VID458624 UYH458624 UOL458624 UEP458624 TUT458624 TKX458624 TBB458624 SRF458624 SHJ458624 RXN458624 RNR458624 RDV458624 QTZ458624 QKD458624 QAH458624 PQL458624 PGP458624 OWT458624 OMX458624 ODB458624 NTF458624 NJJ458624 MZN458624 MPR458624 MFV458624 LVZ458624 LMD458624 LCH458624 KSL458624 KIP458624 JYT458624 JOX458624 JFB458624 IVF458624 ILJ458624 IBN458624 HRR458624 HHV458624 GXZ458624 GOD458624 GEH458624 FUL458624 FKP458624 FAT458624 EQX458624 EHB458624 DXF458624 DNJ458624 DDN458624 CTR458624 CJV458624 BZZ458624 BQD458624 BGH458624 AWL458624 AMP458624 ACT458624 SX458624 JB458624 E458624 WVN393088 WLR393088 WBV393088 VRZ393088 VID393088 UYH393088 UOL393088 UEP393088 TUT393088 TKX393088 TBB393088 SRF393088 SHJ393088 RXN393088 RNR393088 RDV393088 QTZ393088 QKD393088 QAH393088 PQL393088 PGP393088 OWT393088 OMX393088 ODB393088 NTF393088 NJJ393088 MZN393088 MPR393088 MFV393088 LVZ393088 LMD393088 LCH393088 KSL393088 KIP393088 JYT393088 JOX393088 JFB393088 IVF393088 ILJ393088 IBN393088 HRR393088 HHV393088 GXZ393088 GOD393088 GEH393088 FUL393088 FKP393088 FAT393088 EQX393088 EHB393088 DXF393088 DNJ393088 DDN393088 CTR393088 CJV393088 BZZ393088 BQD393088 BGH393088 AWL393088 AMP393088 ACT393088 SX393088 JB393088 E393088 WVN327552 WLR327552 WBV327552 VRZ327552 VID327552 UYH327552 UOL327552 UEP327552 TUT327552 TKX327552 TBB327552 SRF327552 SHJ327552 RXN327552 RNR327552 RDV327552 QTZ327552 QKD327552 QAH327552 PQL327552 PGP327552 OWT327552 OMX327552 ODB327552 NTF327552 NJJ327552 MZN327552 MPR327552 MFV327552 LVZ327552 LMD327552 LCH327552 KSL327552 KIP327552 JYT327552 JOX327552 JFB327552 IVF327552 ILJ327552 IBN327552 HRR327552 HHV327552 GXZ327552 GOD327552 GEH327552 FUL327552 FKP327552 FAT327552 EQX327552 EHB327552 DXF327552 DNJ327552 DDN327552 CTR327552 CJV327552 BZZ327552 BQD327552 BGH327552 AWL327552 AMP327552 ACT327552 SX327552 JB327552 E327552 WVN262016 WLR262016 WBV262016 VRZ262016 VID262016 UYH262016 UOL262016 UEP262016 TUT262016 TKX262016 TBB262016 SRF262016 SHJ262016 RXN262016 RNR262016 RDV262016 QTZ262016 QKD262016 QAH262016 PQL262016 PGP262016 OWT262016 OMX262016 ODB262016 NTF262016 NJJ262016 MZN262016 MPR262016 MFV262016 LVZ262016 LMD262016 LCH262016 KSL262016 KIP262016 JYT262016 JOX262016 JFB262016 IVF262016 ILJ262016 IBN262016 HRR262016 HHV262016 GXZ262016 GOD262016 GEH262016 FUL262016 FKP262016 FAT262016 EQX262016 EHB262016 DXF262016 DNJ262016 DDN262016 CTR262016 CJV262016 BZZ262016 BQD262016 BGH262016 AWL262016 AMP262016 ACT262016 SX262016 JB262016 E262016 WVN196480 WLR196480 WBV196480 VRZ196480 VID196480 UYH196480 UOL196480 UEP196480 TUT196480 TKX196480 TBB196480 SRF196480 SHJ196480 RXN196480 RNR196480 RDV196480 QTZ196480 QKD196480 QAH196480 PQL196480 PGP196480 OWT196480 OMX196480 ODB196480 NTF196480 NJJ196480 MZN196480 MPR196480 MFV196480 LVZ196480 LMD196480 LCH196480 KSL196480 KIP196480 JYT196480 JOX196480 JFB196480 IVF196480 ILJ196480 IBN196480 HRR196480 HHV196480 GXZ196480 GOD196480 GEH196480 FUL196480 FKP196480 FAT196480 EQX196480 EHB196480 DXF196480 DNJ196480 DDN196480 CTR196480 CJV196480 BZZ196480 BQD196480 BGH196480 AWL196480 AMP196480 ACT196480 SX196480 JB196480 E196480 WVN130944 WLR130944 WBV130944 VRZ130944 VID130944 UYH130944 UOL130944 UEP130944 TUT130944 TKX130944 TBB130944 SRF130944 SHJ130944 RXN130944 RNR130944 RDV130944 QTZ130944 QKD130944 QAH130944 PQL130944 PGP130944 OWT130944 OMX130944 ODB130944 NTF130944 NJJ130944 MZN130944 MPR130944 MFV130944 LVZ130944 LMD130944 LCH130944 KSL130944 KIP130944 JYT130944 JOX130944 JFB130944 IVF130944 ILJ130944 IBN130944 HRR130944 HHV130944 GXZ130944 GOD130944 GEH130944 FUL130944 FKP130944 FAT130944 EQX130944 EHB130944 DXF130944 DNJ130944 DDN130944 CTR130944 CJV130944 BZZ130944 BQD130944 BGH130944 AWL130944 AMP130944 ACT130944 SX130944 JB130944 E130944 WVN65408 WLR65408 WBV65408 VRZ65408 VID65408 UYH65408 UOL65408 UEP65408 TUT65408 TKX65408 TBB65408 SRF65408 SHJ65408 RXN65408 RNR65408 RDV65408 QTZ65408 QKD65408 QAH65408 PQL65408 PGP65408 OWT65408 OMX65408 ODB65408 NTF65408 NJJ65408 MZN65408 MPR65408 MFV65408 LVZ65408 LMD65408 LCH65408 KSL65408 KIP65408 JYT65408 JOX65408 JFB65408 IVF65408 ILJ65408 IBN65408 HRR65408 HHV65408 GXZ65408 GOD65408 GEH65408 FUL65408 FKP65408 FAT65408 EQX65408 EHB65408 DXF65408 DNJ65408 DDN65408 CTR65408 CJV65408 BZZ65408 BQD65408 BGH65408 AWL65408 AMP65408 ACT65408 SX65408 JB65408 E65408 WVN982917:WVN982918 WLR982917:WLR982918 WBV982917:WBV982918 VRZ982917:VRZ982918 VID982917:VID982918 UYH982917:UYH982918 UOL982917:UOL982918 UEP982917:UEP982918 TUT982917:TUT982918 TKX982917:TKX982918 TBB982917:TBB982918 SRF982917:SRF982918 SHJ982917:SHJ982918 RXN982917:RXN982918 RNR982917:RNR982918 RDV982917:RDV982918 QTZ982917:QTZ982918 QKD982917:QKD982918 QAH982917:QAH982918 PQL982917:PQL982918 PGP982917:PGP982918 OWT982917:OWT982918 OMX982917:OMX982918 ODB982917:ODB982918 NTF982917:NTF982918 NJJ982917:NJJ982918 MZN982917:MZN982918 MPR982917:MPR982918 MFV982917:MFV982918 LVZ982917:LVZ982918 LMD982917:LMD982918 LCH982917:LCH982918 KSL982917:KSL982918 KIP982917:KIP982918 JYT982917:JYT982918 JOX982917:JOX982918 JFB982917:JFB982918 IVF982917:IVF982918 ILJ982917:ILJ982918 IBN982917:IBN982918 HRR982917:HRR982918 HHV982917:HHV982918 GXZ982917:GXZ982918 GOD982917:GOD982918 GEH982917:GEH982918 FUL982917:FUL982918 FKP982917:FKP982918 FAT982917:FAT982918 EQX982917:EQX982918 EHB982917:EHB982918 DXF982917:DXF982918 DNJ982917:DNJ982918 DDN982917:DDN982918 CTR982917:CTR982918 CJV982917:CJV982918 BZZ982917:BZZ982918 BQD982917:BQD982918 BGH982917:BGH982918 AWL982917:AWL982918 AMP982917:AMP982918 ACT982917:ACT982918 SX982917:SX982918 JB982917:JB982918 E982917:E982918 WVN917381:WVN917382 WLR917381:WLR917382 WBV917381:WBV917382 VRZ917381:VRZ917382 VID917381:VID917382 UYH917381:UYH917382 UOL917381:UOL917382 UEP917381:UEP917382 TUT917381:TUT917382 TKX917381:TKX917382 TBB917381:TBB917382 SRF917381:SRF917382 SHJ917381:SHJ917382 RXN917381:RXN917382 RNR917381:RNR917382 RDV917381:RDV917382 QTZ917381:QTZ917382 QKD917381:QKD917382 QAH917381:QAH917382 PQL917381:PQL917382 PGP917381:PGP917382 OWT917381:OWT917382 OMX917381:OMX917382 ODB917381:ODB917382 NTF917381:NTF917382 NJJ917381:NJJ917382 MZN917381:MZN917382 MPR917381:MPR917382 MFV917381:MFV917382 LVZ917381:LVZ917382 LMD917381:LMD917382 LCH917381:LCH917382 KSL917381:KSL917382 KIP917381:KIP917382 JYT917381:JYT917382 JOX917381:JOX917382 JFB917381:JFB917382 IVF917381:IVF917382 ILJ917381:ILJ917382 IBN917381:IBN917382 HRR917381:HRR917382 HHV917381:HHV917382 GXZ917381:GXZ917382 GOD917381:GOD917382 GEH917381:GEH917382 FUL917381:FUL917382 FKP917381:FKP917382 FAT917381:FAT917382 EQX917381:EQX917382 EHB917381:EHB917382 DXF917381:DXF917382 DNJ917381:DNJ917382 DDN917381:DDN917382 CTR917381:CTR917382 CJV917381:CJV917382 BZZ917381:BZZ917382 BQD917381:BQD917382 BGH917381:BGH917382 AWL917381:AWL917382 AMP917381:AMP917382 ACT917381:ACT917382 SX917381:SX917382 JB917381:JB917382 E917381:E917382 WVN851845:WVN851846 WLR851845:WLR851846 WBV851845:WBV851846 VRZ851845:VRZ851846 VID851845:VID851846 UYH851845:UYH851846 UOL851845:UOL851846 UEP851845:UEP851846 TUT851845:TUT851846 TKX851845:TKX851846 TBB851845:TBB851846 SRF851845:SRF851846 SHJ851845:SHJ851846 RXN851845:RXN851846 RNR851845:RNR851846 RDV851845:RDV851846 QTZ851845:QTZ851846 QKD851845:QKD851846 QAH851845:QAH851846 PQL851845:PQL851846 PGP851845:PGP851846 OWT851845:OWT851846 OMX851845:OMX851846 ODB851845:ODB851846 NTF851845:NTF851846 NJJ851845:NJJ851846 MZN851845:MZN851846 MPR851845:MPR851846 MFV851845:MFV851846 LVZ851845:LVZ851846 LMD851845:LMD851846 LCH851845:LCH851846 KSL851845:KSL851846 KIP851845:KIP851846 JYT851845:JYT851846 JOX851845:JOX851846 JFB851845:JFB851846 IVF851845:IVF851846 ILJ851845:ILJ851846 IBN851845:IBN851846 HRR851845:HRR851846 HHV851845:HHV851846 GXZ851845:GXZ851846 GOD851845:GOD851846 GEH851845:GEH851846 FUL851845:FUL851846 FKP851845:FKP851846 FAT851845:FAT851846 EQX851845:EQX851846 EHB851845:EHB851846 DXF851845:DXF851846 DNJ851845:DNJ851846 DDN851845:DDN851846 CTR851845:CTR851846 CJV851845:CJV851846 BZZ851845:BZZ851846 BQD851845:BQD851846 BGH851845:BGH851846 AWL851845:AWL851846 AMP851845:AMP851846 ACT851845:ACT851846 SX851845:SX851846 JB851845:JB851846 E851845:E851846 WVN786309:WVN786310 WLR786309:WLR786310 WBV786309:WBV786310 VRZ786309:VRZ786310 VID786309:VID786310 UYH786309:UYH786310 UOL786309:UOL786310 UEP786309:UEP786310 TUT786309:TUT786310 TKX786309:TKX786310 TBB786309:TBB786310 SRF786309:SRF786310 SHJ786309:SHJ786310 RXN786309:RXN786310 RNR786309:RNR786310 RDV786309:RDV786310 QTZ786309:QTZ786310 QKD786309:QKD786310 QAH786309:QAH786310 PQL786309:PQL786310 PGP786309:PGP786310 OWT786309:OWT786310 OMX786309:OMX786310 ODB786309:ODB786310 NTF786309:NTF786310 NJJ786309:NJJ786310 MZN786309:MZN786310 MPR786309:MPR786310 MFV786309:MFV786310 LVZ786309:LVZ786310 LMD786309:LMD786310 LCH786309:LCH786310 KSL786309:KSL786310 KIP786309:KIP786310 JYT786309:JYT786310 JOX786309:JOX786310 JFB786309:JFB786310 IVF786309:IVF786310 ILJ786309:ILJ786310 IBN786309:IBN786310 HRR786309:HRR786310 HHV786309:HHV786310 GXZ786309:GXZ786310 GOD786309:GOD786310 GEH786309:GEH786310 FUL786309:FUL786310 FKP786309:FKP786310 FAT786309:FAT786310 EQX786309:EQX786310 EHB786309:EHB786310 DXF786309:DXF786310 DNJ786309:DNJ786310 DDN786309:DDN786310 CTR786309:CTR786310 CJV786309:CJV786310 BZZ786309:BZZ786310 BQD786309:BQD786310 BGH786309:BGH786310 AWL786309:AWL786310 AMP786309:AMP786310 ACT786309:ACT786310 SX786309:SX786310 JB786309:JB786310 E786309:E786310 WVN720773:WVN720774 WLR720773:WLR720774 WBV720773:WBV720774 VRZ720773:VRZ720774 VID720773:VID720774 UYH720773:UYH720774 UOL720773:UOL720774 UEP720773:UEP720774 TUT720773:TUT720774 TKX720773:TKX720774 TBB720773:TBB720774 SRF720773:SRF720774 SHJ720773:SHJ720774 RXN720773:RXN720774 RNR720773:RNR720774 RDV720773:RDV720774 QTZ720773:QTZ720774 QKD720773:QKD720774 QAH720773:QAH720774 PQL720773:PQL720774 PGP720773:PGP720774 OWT720773:OWT720774 OMX720773:OMX720774 ODB720773:ODB720774 NTF720773:NTF720774 NJJ720773:NJJ720774 MZN720773:MZN720774 MPR720773:MPR720774 MFV720773:MFV720774 LVZ720773:LVZ720774 LMD720773:LMD720774 LCH720773:LCH720774 KSL720773:KSL720774 KIP720773:KIP720774 JYT720773:JYT720774 JOX720773:JOX720774 JFB720773:JFB720774 IVF720773:IVF720774 ILJ720773:ILJ720774 IBN720773:IBN720774 HRR720773:HRR720774 HHV720773:HHV720774 GXZ720773:GXZ720774 GOD720773:GOD720774 GEH720773:GEH720774 FUL720773:FUL720774 FKP720773:FKP720774 FAT720773:FAT720774 EQX720773:EQX720774 EHB720773:EHB720774 DXF720773:DXF720774 DNJ720773:DNJ720774 DDN720773:DDN720774 CTR720773:CTR720774 CJV720773:CJV720774 BZZ720773:BZZ720774 BQD720773:BQD720774 BGH720773:BGH720774 AWL720773:AWL720774 AMP720773:AMP720774 ACT720773:ACT720774 SX720773:SX720774 JB720773:JB720774 E720773:E720774 WVN655237:WVN655238 WLR655237:WLR655238 WBV655237:WBV655238 VRZ655237:VRZ655238 VID655237:VID655238 UYH655237:UYH655238 UOL655237:UOL655238 UEP655237:UEP655238 TUT655237:TUT655238 TKX655237:TKX655238 TBB655237:TBB655238 SRF655237:SRF655238 SHJ655237:SHJ655238 RXN655237:RXN655238 RNR655237:RNR655238 RDV655237:RDV655238 QTZ655237:QTZ655238 QKD655237:QKD655238 QAH655237:QAH655238 PQL655237:PQL655238 PGP655237:PGP655238 OWT655237:OWT655238 OMX655237:OMX655238 ODB655237:ODB655238 NTF655237:NTF655238 NJJ655237:NJJ655238 MZN655237:MZN655238 MPR655237:MPR655238 MFV655237:MFV655238 LVZ655237:LVZ655238 LMD655237:LMD655238 LCH655237:LCH655238 KSL655237:KSL655238 KIP655237:KIP655238 JYT655237:JYT655238 JOX655237:JOX655238 JFB655237:JFB655238 IVF655237:IVF655238 ILJ655237:ILJ655238 IBN655237:IBN655238 HRR655237:HRR655238 HHV655237:HHV655238 GXZ655237:GXZ655238 GOD655237:GOD655238 GEH655237:GEH655238 FUL655237:FUL655238 FKP655237:FKP655238 FAT655237:FAT655238 EQX655237:EQX655238 EHB655237:EHB655238 DXF655237:DXF655238 DNJ655237:DNJ655238 DDN655237:DDN655238 CTR655237:CTR655238 CJV655237:CJV655238 BZZ655237:BZZ655238 BQD655237:BQD655238 BGH655237:BGH655238 AWL655237:AWL655238 AMP655237:AMP655238 ACT655237:ACT655238 SX655237:SX655238 JB655237:JB655238 E655237:E655238 WVN589701:WVN589702 WLR589701:WLR589702 WBV589701:WBV589702 VRZ589701:VRZ589702 VID589701:VID589702 UYH589701:UYH589702 UOL589701:UOL589702 UEP589701:UEP589702 TUT589701:TUT589702 TKX589701:TKX589702 TBB589701:TBB589702 SRF589701:SRF589702 SHJ589701:SHJ589702 RXN589701:RXN589702 RNR589701:RNR589702 RDV589701:RDV589702 QTZ589701:QTZ589702 QKD589701:QKD589702 QAH589701:QAH589702 PQL589701:PQL589702 PGP589701:PGP589702 OWT589701:OWT589702 OMX589701:OMX589702 ODB589701:ODB589702 NTF589701:NTF589702 NJJ589701:NJJ589702 MZN589701:MZN589702 MPR589701:MPR589702 MFV589701:MFV589702 LVZ589701:LVZ589702 LMD589701:LMD589702 LCH589701:LCH589702 KSL589701:KSL589702 KIP589701:KIP589702 JYT589701:JYT589702 JOX589701:JOX589702 JFB589701:JFB589702 IVF589701:IVF589702 ILJ589701:ILJ589702 IBN589701:IBN589702 HRR589701:HRR589702 HHV589701:HHV589702 GXZ589701:GXZ589702 GOD589701:GOD589702 GEH589701:GEH589702 FUL589701:FUL589702 FKP589701:FKP589702 FAT589701:FAT589702 EQX589701:EQX589702 EHB589701:EHB589702 DXF589701:DXF589702 DNJ589701:DNJ589702 DDN589701:DDN589702 CTR589701:CTR589702 CJV589701:CJV589702 BZZ589701:BZZ589702 BQD589701:BQD589702 BGH589701:BGH589702 AWL589701:AWL589702 AMP589701:AMP589702 ACT589701:ACT589702 SX589701:SX589702 JB589701:JB589702 E589701:E589702 WVN524165:WVN524166 WLR524165:WLR524166 WBV524165:WBV524166 VRZ524165:VRZ524166 VID524165:VID524166 UYH524165:UYH524166 UOL524165:UOL524166 UEP524165:UEP524166 TUT524165:TUT524166 TKX524165:TKX524166 TBB524165:TBB524166 SRF524165:SRF524166 SHJ524165:SHJ524166 RXN524165:RXN524166 RNR524165:RNR524166 RDV524165:RDV524166 QTZ524165:QTZ524166 QKD524165:QKD524166 QAH524165:QAH524166 PQL524165:PQL524166 PGP524165:PGP524166 OWT524165:OWT524166 OMX524165:OMX524166 ODB524165:ODB524166 NTF524165:NTF524166 NJJ524165:NJJ524166 MZN524165:MZN524166 MPR524165:MPR524166 MFV524165:MFV524166 LVZ524165:LVZ524166 LMD524165:LMD524166 LCH524165:LCH524166 KSL524165:KSL524166 KIP524165:KIP524166 JYT524165:JYT524166 JOX524165:JOX524166 JFB524165:JFB524166 IVF524165:IVF524166 ILJ524165:ILJ524166 IBN524165:IBN524166 HRR524165:HRR524166 HHV524165:HHV524166 GXZ524165:GXZ524166 GOD524165:GOD524166 GEH524165:GEH524166 FUL524165:FUL524166 FKP524165:FKP524166 FAT524165:FAT524166 EQX524165:EQX524166 EHB524165:EHB524166 DXF524165:DXF524166 DNJ524165:DNJ524166 DDN524165:DDN524166 CTR524165:CTR524166 CJV524165:CJV524166 BZZ524165:BZZ524166 BQD524165:BQD524166 BGH524165:BGH524166 AWL524165:AWL524166 AMP524165:AMP524166 ACT524165:ACT524166 SX524165:SX524166 JB524165:JB524166 E524165:E524166 WVN458629:WVN458630 WLR458629:WLR458630 WBV458629:WBV458630 VRZ458629:VRZ458630 VID458629:VID458630 UYH458629:UYH458630 UOL458629:UOL458630 UEP458629:UEP458630 TUT458629:TUT458630 TKX458629:TKX458630 TBB458629:TBB458630 SRF458629:SRF458630 SHJ458629:SHJ458630 RXN458629:RXN458630 RNR458629:RNR458630 RDV458629:RDV458630 QTZ458629:QTZ458630 QKD458629:QKD458630 QAH458629:QAH458630 PQL458629:PQL458630 PGP458629:PGP458630 OWT458629:OWT458630 OMX458629:OMX458630 ODB458629:ODB458630 NTF458629:NTF458630 NJJ458629:NJJ458630 MZN458629:MZN458630 MPR458629:MPR458630 MFV458629:MFV458630 LVZ458629:LVZ458630 LMD458629:LMD458630 LCH458629:LCH458630 KSL458629:KSL458630 KIP458629:KIP458630 JYT458629:JYT458630 JOX458629:JOX458630 JFB458629:JFB458630 IVF458629:IVF458630 ILJ458629:ILJ458630 IBN458629:IBN458630 HRR458629:HRR458630 HHV458629:HHV458630 GXZ458629:GXZ458630 GOD458629:GOD458630 GEH458629:GEH458630 FUL458629:FUL458630 FKP458629:FKP458630 FAT458629:FAT458630 EQX458629:EQX458630 EHB458629:EHB458630 DXF458629:DXF458630 DNJ458629:DNJ458630 DDN458629:DDN458630 CTR458629:CTR458630 CJV458629:CJV458630 BZZ458629:BZZ458630 BQD458629:BQD458630 BGH458629:BGH458630 AWL458629:AWL458630 AMP458629:AMP458630 ACT458629:ACT458630 SX458629:SX458630 JB458629:JB458630 E458629:E458630 WVN393093:WVN393094 WLR393093:WLR393094 WBV393093:WBV393094 VRZ393093:VRZ393094 VID393093:VID393094 UYH393093:UYH393094 UOL393093:UOL393094 UEP393093:UEP393094 TUT393093:TUT393094 TKX393093:TKX393094 TBB393093:TBB393094 SRF393093:SRF393094 SHJ393093:SHJ393094 RXN393093:RXN393094 RNR393093:RNR393094 RDV393093:RDV393094 QTZ393093:QTZ393094 QKD393093:QKD393094 QAH393093:QAH393094 PQL393093:PQL393094 PGP393093:PGP393094 OWT393093:OWT393094 OMX393093:OMX393094 ODB393093:ODB393094 NTF393093:NTF393094 NJJ393093:NJJ393094 MZN393093:MZN393094 MPR393093:MPR393094 MFV393093:MFV393094 LVZ393093:LVZ393094 LMD393093:LMD393094 LCH393093:LCH393094 KSL393093:KSL393094 KIP393093:KIP393094 JYT393093:JYT393094 JOX393093:JOX393094 JFB393093:JFB393094 IVF393093:IVF393094 ILJ393093:ILJ393094 IBN393093:IBN393094 HRR393093:HRR393094 HHV393093:HHV393094 GXZ393093:GXZ393094 GOD393093:GOD393094 GEH393093:GEH393094 FUL393093:FUL393094 FKP393093:FKP393094 FAT393093:FAT393094 EQX393093:EQX393094 EHB393093:EHB393094 DXF393093:DXF393094 DNJ393093:DNJ393094 DDN393093:DDN393094 CTR393093:CTR393094 CJV393093:CJV393094 BZZ393093:BZZ393094 BQD393093:BQD393094 BGH393093:BGH393094 AWL393093:AWL393094 AMP393093:AMP393094 ACT393093:ACT393094 SX393093:SX393094 JB393093:JB393094 E393093:E393094 WVN327557:WVN327558 WLR327557:WLR327558 WBV327557:WBV327558 VRZ327557:VRZ327558 VID327557:VID327558 UYH327557:UYH327558 UOL327557:UOL327558 UEP327557:UEP327558 TUT327557:TUT327558 TKX327557:TKX327558 TBB327557:TBB327558 SRF327557:SRF327558 SHJ327557:SHJ327558 RXN327557:RXN327558 RNR327557:RNR327558 RDV327557:RDV327558 QTZ327557:QTZ327558 QKD327557:QKD327558 QAH327557:QAH327558 PQL327557:PQL327558 PGP327557:PGP327558 OWT327557:OWT327558 OMX327557:OMX327558 ODB327557:ODB327558 NTF327557:NTF327558 NJJ327557:NJJ327558 MZN327557:MZN327558 MPR327557:MPR327558 MFV327557:MFV327558 LVZ327557:LVZ327558 LMD327557:LMD327558 LCH327557:LCH327558 KSL327557:KSL327558 KIP327557:KIP327558 JYT327557:JYT327558 JOX327557:JOX327558 JFB327557:JFB327558 IVF327557:IVF327558 ILJ327557:ILJ327558 IBN327557:IBN327558 HRR327557:HRR327558 HHV327557:HHV327558 GXZ327557:GXZ327558 GOD327557:GOD327558 GEH327557:GEH327558 FUL327557:FUL327558 FKP327557:FKP327558 FAT327557:FAT327558 EQX327557:EQX327558 EHB327557:EHB327558 DXF327557:DXF327558 DNJ327557:DNJ327558 DDN327557:DDN327558 CTR327557:CTR327558 CJV327557:CJV327558 BZZ327557:BZZ327558 BQD327557:BQD327558 BGH327557:BGH327558 AWL327557:AWL327558 AMP327557:AMP327558 ACT327557:ACT327558 SX327557:SX327558 JB327557:JB327558 E327557:E327558 WVN262021:WVN262022 WLR262021:WLR262022 WBV262021:WBV262022 VRZ262021:VRZ262022 VID262021:VID262022 UYH262021:UYH262022 UOL262021:UOL262022 UEP262021:UEP262022 TUT262021:TUT262022 TKX262021:TKX262022 TBB262021:TBB262022 SRF262021:SRF262022 SHJ262021:SHJ262022 RXN262021:RXN262022 RNR262021:RNR262022 RDV262021:RDV262022 QTZ262021:QTZ262022 QKD262021:QKD262022 QAH262021:QAH262022 PQL262021:PQL262022 PGP262021:PGP262022 OWT262021:OWT262022 OMX262021:OMX262022 ODB262021:ODB262022 NTF262021:NTF262022 NJJ262021:NJJ262022 MZN262021:MZN262022 MPR262021:MPR262022 MFV262021:MFV262022 LVZ262021:LVZ262022 LMD262021:LMD262022 LCH262021:LCH262022 KSL262021:KSL262022 KIP262021:KIP262022 JYT262021:JYT262022 JOX262021:JOX262022 JFB262021:JFB262022 IVF262021:IVF262022 ILJ262021:ILJ262022 IBN262021:IBN262022 HRR262021:HRR262022 HHV262021:HHV262022 GXZ262021:GXZ262022 GOD262021:GOD262022 GEH262021:GEH262022 FUL262021:FUL262022 FKP262021:FKP262022 FAT262021:FAT262022 EQX262021:EQX262022 EHB262021:EHB262022 DXF262021:DXF262022 DNJ262021:DNJ262022 DDN262021:DDN262022 CTR262021:CTR262022 CJV262021:CJV262022 BZZ262021:BZZ262022 BQD262021:BQD262022 BGH262021:BGH262022 AWL262021:AWL262022 AMP262021:AMP262022 ACT262021:ACT262022 SX262021:SX262022 JB262021:JB262022 E262021:E262022 WVN196485:WVN196486 WLR196485:WLR196486 WBV196485:WBV196486 VRZ196485:VRZ196486 VID196485:VID196486 UYH196485:UYH196486 UOL196485:UOL196486 UEP196485:UEP196486 TUT196485:TUT196486 TKX196485:TKX196486 TBB196485:TBB196486 SRF196485:SRF196486 SHJ196485:SHJ196486 RXN196485:RXN196486 RNR196485:RNR196486 RDV196485:RDV196486 QTZ196485:QTZ196486 QKD196485:QKD196486 QAH196485:QAH196486 PQL196485:PQL196486 PGP196485:PGP196486 OWT196485:OWT196486 OMX196485:OMX196486 ODB196485:ODB196486 NTF196485:NTF196486 NJJ196485:NJJ196486 MZN196485:MZN196486 MPR196485:MPR196486 MFV196485:MFV196486 LVZ196485:LVZ196486 LMD196485:LMD196486 LCH196485:LCH196486 KSL196485:KSL196486 KIP196485:KIP196486 JYT196485:JYT196486 JOX196485:JOX196486 JFB196485:JFB196486 IVF196485:IVF196486 ILJ196485:ILJ196486 IBN196485:IBN196486 HRR196485:HRR196486 HHV196485:HHV196486 GXZ196485:GXZ196486 GOD196485:GOD196486 GEH196485:GEH196486 FUL196485:FUL196486 FKP196485:FKP196486 FAT196485:FAT196486 EQX196485:EQX196486 EHB196485:EHB196486 DXF196485:DXF196486 DNJ196485:DNJ196486 DDN196485:DDN196486 CTR196485:CTR196486 CJV196485:CJV196486 BZZ196485:BZZ196486 BQD196485:BQD196486 BGH196485:BGH196486 AWL196485:AWL196486 AMP196485:AMP196486 ACT196485:ACT196486 SX196485:SX196486 JB196485:JB196486 E196485:E196486 WVN130949:WVN130950 WLR130949:WLR130950 WBV130949:WBV130950 VRZ130949:VRZ130950 VID130949:VID130950 UYH130949:UYH130950 UOL130949:UOL130950 UEP130949:UEP130950 TUT130949:TUT130950 TKX130949:TKX130950 TBB130949:TBB130950 SRF130949:SRF130950 SHJ130949:SHJ130950 RXN130949:RXN130950 RNR130949:RNR130950 RDV130949:RDV130950 QTZ130949:QTZ130950 QKD130949:QKD130950 QAH130949:QAH130950 PQL130949:PQL130950 PGP130949:PGP130950 OWT130949:OWT130950 OMX130949:OMX130950 ODB130949:ODB130950 NTF130949:NTF130950 NJJ130949:NJJ130950 MZN130949:MZN130950 MPR130949:MPR130950 MFV130949:MFV130950 LVZ130949:LVZ130950 LMD130949:LMD130950 LCH130949:LCH130950 KSL130949:KSL130950 KIP130949:KIP130950 JYT130949:JYT130950 JOX130949:JOX130950 JFB130949:JFB130950 IVF130949:IVF130950 ILJ130949:ILJ130950 IBN130949:IBN130950 HRR130949:HRR130950 HHV130949:HHV130950 GXZ130949:GXZ130950 GOD130949:GOD130950 GEH130949:GEH130950 FUL130949:FUL130950 FKP130949:FKP130950 FAT130949:FAT130950 EQX130949:EQX130950 EHB130949:EHB130950 DXF130949:DXF130950 DNJ130949:DNJ130950 DDN130949:DDN130950 CTR130949:CTR130950 CJV130949:CJV130950 BZZ130949:BZZ130950 BQD130949:BQD130950 BGH130949:BGH130950 AWL130949:AWL130950 AMP130949:AMP130950 ACT130949:ACT130950 SX130949:SX130950 JB130949:JB130950 E130949:E130950 WVN65413:WVN65414 WLR65413:WLR65414 WBV65413:WBV65414 VRZ65413:VRZ65414 VID65413:VID65414 UYH65413:UYH65414 UOL65413:UOL65414 UEP65413:UEP65414 TUT65413:TUT65414 TKX65413:TKX65414 TBB65413:TBB65414 SRF65413:SRF65414 SHJ65413:SHJ65414 RXN65413:RXN65414 RNR65413:RNR65414 RDV65413:RDV65414 QTZ65413:QTZ65414 QKD65413:QKD65414 QAH65413:QAH65414 PQL65413:PQL65414 PGP65413:PGP65414 OWT65413:OWT65414 OMX65413:OMX65414 ODB65413:ODB65414 NTF65413:NTF65414 NJJ65413:NJJ65414 MZN65413:MZN65414 MPR65413:MPR65414 MFV65413:MFV65414 LVZ65413:LVZ65414 LMD65413:LMD65414 LCH65413:LCH65414 KSL65413:KSL65414 KIP65413:KIP65414 JYT65413:JYT65414 JOX65413:JOX65414 JFB65413:JFB65414 IVF65413:IVF65414 ILJ65413:ILJ65414 IBN65413:IBN65414 HRR65413:HRR65414 HHV65413:HHV65414 GXZ65413:GXZ65414 GOD65413:GOD65414 GEH65413:GEH65414 FUL65413:FUL65414 FKP65413:FKP65414 FAT65413:FAT65414 EQX65413:EQX65414 EHB65413:EHB65414 DXF65413:DXF65414 DNJ65413:DNJ65414 DDN65413:DDN65414 CTR65413:CTR65414 CJV65413:CJV65414 BZZ65413:BZZ65414 BQD65413:BQD65414 BGH65413:BGH65414 AWL65413:AWL65414 AMP65413:AMP65414 ACT65413:ACT65414 SX65413:SX65414 JB65413:JB65414 E65413:E65414 WVN982897 WLR982897 WBV982897 VRZ982897 VID982897 UYH982897 UOL982897 UEP982897 TUT982897 TKX982897 TBB982897 SRF982897 SHJ982897 RXN982897 RNR982897 RDV982897 QTZ982897 QKD982897 QAH982897 PQL982897 PGP982897 OWT982897 OMX982897 ODB982897 NTF982897 NJJ982897 MZN982897 MPR982897 MFV982897 LVZ982897 LMD982897 LCH982897 KSL982897 KIP982897 JYT982897 JOX982897 JFB982897 IVF982897 ILJ982897 IBN982897 HRR982897 HHV982897 GXZ982897 GOD982897 GEH982897 FUL982897 FKP982897 FAT982897 EQX982897 EHB982897 DXF982897 DNJ982897 DDN982897 CTR982897 CJV982897 BZZ982897 BQD982897 BGH982897 AWL982897 AMP982897 ACT982897 SX982897 JB982897 E982897 WVN917361 WLR917361 WBV917361 VRZ917361 VID917361 UYH917361 UOL917361 UEP917361 TUT917361 TKX917361 TBB917361 SRF917361 SHJ917361 RXN917361 RNR917361 RDV917361 QTZ917361 QKD917361 QAH917361 PQL917361 PGP917361 OWT917361 OMX917361 ODB917361 NTF917361 NJJ917361 MZN917361 MPR917361 MFV917361 LVZ917361 LMD917361 LCH917361 KSL917361 KIP917361 JYT917361 JOX917361 JFB917361 IVF917361 ILJ917361 IBN917361 HRR917361 HHV917361 GXZ917361 GOD917361 GEH917361 FUL917361 FKP917361 FAT917361 EQX917361 EHB917361 DXF917361 DNJ917361 DDN917361 CTR917361 CJV917361 BZZ917361 BQD917361 BGH917361 AWL917361 AMP917361 ACT917361 SX917361 JB917361 E917361 WVN851825 WLR851825 WBV851825 VRZ851825 VID851825 UYH851825 UOL851825 UEP851825 TUT851825 TKX851825 TBB851825 SRF851825 SHJ851825 RXN851825 RNR851825 RDV851825 QTZ851825 QKD851825 QAH851825 PQL851825 PGP851825 OWT851825 OMX851825 ODB851825 NTF851825 NJJ851825 MZN851825 MPR851825 MFV851825 LVZ851825 LMD851825 LCH851825 KSL851825 KIP851825 JYT851825 JOX851825 JFB851825 IVF851825 ILJ851825 IBN851825 HRR851825 HHV851825 GXZ851825 GOD851825 GEH851825 FUL851825 FKP851825 FAT851825 EQX851825 EHB851825 DXF851825 DNJ851825 DDN851825 CTR851825 CJV851825 BZZ851825 BQD851825 BGH851825 AWL851825 AMP851825 ACT851825 SX851825 JB851825 E851825 WVN786289 WLR786289 WBV786289 VRZ786289 VID786289 UYH786289 UOL786289 UEP786289 TUT786289 TKX786289 TBB786289 SRF786289 SHJ786289 RXN786289 RNR786289 RDV786289 QTZ786289 QKD786289 QAH786289 PQL786289 PGP786289 OWT786289 OMX786289 ODB786289 NTF786289 NJJ786289 MZN786289 MPR786289 MFV786289 LVZ786289 LMD786289 LCH786289 KSL786289 KIP786289 JYT786289 JOX786289 JFB786289 IVF786289 ILJ786289 IBN786289 HRR786289 HHV786289 GXZ786289 GOD786289 GEH786289 FUL786289 FKP786289 FAT786289 EQX786289 EHB786289 DXF786289 DNJ786289 DDN786289 CTR786289 CJV786289 BZZ786289 BQD786289 BGH786289 AWL786289 AMP786289 ACT786289 SX786289 JB786289 E786289 WVN720753 WLR720753 WBV720753 VRZ720753 VID720753 UYH720753 UOL720753 UEP720753 TUT720753 TKX720753 TBB720753 SRF720753 SHJ720753 RXN720753 RNR720753 RDV720753 QTZ720753 QKD720753 QAH720753 PQL720753 PGP720753 OWT720753 OMX720753 ODB720753 NTF720753 NJJ720753 MZN720753 MPR720753 MFV720753 LVZ720753 LMD720753 LCH720753 KSL720753 KIP720753 JYT720753 JOX720753 JFB720753 IVF720753 ILJ720753 IBN720753 HRR720753 HHV720753 GXZ720753 GOD720753 GEH720753 FUL720753 FKP720753 FAT720753 EQX720753 EHB720753 DXF720753 DNJ720753 DDN720753 CTR720753 CJV720753 BZZ720753 BQD720753 BGH720753 AWL720753 AMP720753 ACT720753 SX720753 JB720753 E720753 WVN655217 WLR655217 WBV655217 VRZ655217 VID655217 UYH655217 UOL655217 UEP655217 TUT655217 TKX655217 TBB655217 SRF655217 SHJ655217 RXN655217 RNR655217 RDV655217 QTZ655217 QKD655217 QAH655217 PQL655217 PGP655217 OWT655217 OMX655217 ODB655217 NTF655217 NJJ655217 MZN655217 MPR655217 MFV655217 LVZ655217 LMD655217 LCH655217 KSL655217 KIP655217 JYT655217 JOX655217 JFB655217 IVF655217 ILJ655217 IBN655217 HRR655217 HHV655217 GXZ655217 GOD655217 GEH655217 FUL655217 FKP655217 FAT655217 EQX655217 EHB655217 DXF655217 DNJ655217 DDN655217 CTR655217 CJV655217 BZZ655217 BQD655217 BGH655217 AWL655217 AMP655217 ACT655217 SX655217 JB655217 E655217 WVN589681 WLR589681 WBV589681 VRZ589681 VID589681 UYH589681 UOL589681 UEP589681 TUT589681 TKX589681 TBB589681 SRF589681 SHJ589681 RXN589681 RNR589681 RDV589681 QTZ589681 QKD589681 QAH589681 PQL589681 PGP589681 OWT589681 OMX589681 ODB589681 NTF589681 NJJ589681 MZN589681 MPR589681 MFV589681 LVZ589681 LMD589681 LCH589681 KSL589681 KIP589681 JYT589681 JOX589681 JFB589681 IVF589681 ILJ589681 IBN589681 HRR589681 HHV589681 GXZ589681 GOD589681 GEH589681 FUL589681 FKP589681 FAT589681 EQX589681 EHB589681 DXF589681 DNJ589681 DDN589681 CTR589681 CJV589681 BZZ589681 BQD589681 BGH589681 AWL589681 AMP589681 ACT589681 SX589681 JB589681 E589681 WVN524145 WLR524145 WBV524145 VRZ524145 VID524145 UYH524145 UOL524145 UEP524145 TUT524145 TKX524145 TBB524145 SRF524145 SHJ524145 RXN524145 RNR524145 RDV524145 QTZ524145 QKD524145 QAH524145 PQL524145 PGP524145 OWT524145 OMX524145 ODB524145 NTF524145 NJJ524145 MZN524145 MPR524145 MFV524145 LVZ524145 LMD524145 LCH524145 KSL524145 KIP524145 JYT524145 JOX524145 JFB524145 IVF524145 ILJ524145 IBN524145 HRR524145 HHV524145 GXZ524145 GOD524145 GEH524145 FUL524145 FKP524145 FAT524145 EQX524145 EHB524145 DXF524145 DNJ524145 DDN524145 CTR524145 CJV524145 BZZ524145 BQD524145 BGH524145 AWL524145 AMP524145 ACT524145 SX524145 JB524145 E524145 WVN458609 WLR458609 WBV458609 VRZ458609 VID458609 UYH458609 UOL458609 UEP458609 TUT458609 TKX458609 TBB458609 SRF458609 SHJ458609 RXN458609 RNR458609 RDV458609 QTZ458609 QKD458609 QAH458609 PQL458609 PGP458609 OWT458609 OMX458609 ODB458609 NTF458609 NJJ458609 MZN458609 MPR458609 MFV458609 LVZ458609 LMD458609 LCH458609 KSL458609 KIP458609 JYT458609 JOX458609 JFB458609 IVF458609 ILJ458609 IBN458609 HRR458609 HHV458609 GXZ458609 GOD458609 GEH458609 FUL458609 FKP458609 FAT458609 EQX458609 EHB458609 DXF458609 DNJ458609 DDN458609 CTR458609 CJV458609 BZZ458609 BQD458609 BGH458609 AWL458609 AMP458609 ACT458609 SX458609 JB458609 E458609 WVN393073 WLR393073 WBV393073 VRZ393073 VID393073 UYH393073 UOL393073 UEP393073 TUT393073 TKX393073 TBB393073 SRF393073 SHJ393073 RXN393073 RNR393073 RDV393073 QTZ393073 QKD393073 QAH393073 PQL393073 PGP393073 OWT393073 OMX393073 ODB393073 NTF393073 NJJ393073 MZN393073 MPR393073 MFV393073 LVZ393073 LMD393073 LCH393073 KSL393073 KIP393073 JYT393073 JOX393073 JFB393073 IVF393073 ILJ393073 IBN393073 HRR393073 HHV393073 GXZ393073 GOD393073 GEH393073 FUL393073 FKP393073 FAT393073 EQX393073 EHB393073 DXF393073 DNJ393073 DDN393073 CTR393073 CJV393073 BZZ393073 BQD393073 BGH393073 AWL393073 AMP393073 ACT393073 SX393073 JB393073 E393073 WVN327537 WLR327537 WBV327537 VRZ327537 VID327537 UYH327537 UOL327537 UEP327537 TUT327537 TKX327537 TBB327537 SRF327537 SHJ327537 RXN327537 RNR327537 RDV327537 QTZ327537 QKD327537 QAH327537 PQL327537 PGP327537 OWT327537 OMX327537 ODB327537 NTF327537 NJJ327537 MZN327537 MPR327537 MFV327537 LVZ327537 LMD327537 LCH327537 KSL327537 KIP327537 JYT327537 JOX327537 JFB327537 IVF327537 ILJ327537 IBN327537 HRR327537 HHV327537 GXZ327537 GOD327537 GEH327537 FUL327537 FKP327537 FAT327537 EQX327537 EHB327537 DXF327537 DNJ327537 DDN327537 CTR327537 CJV327537 BZZ327537 BQD327537 BGH327537 AWL327537 AMP327537 ACT327537 SX327537 JB327537 E327537 WVN262001 WLR262001 WBV262001 VRZ262001 VID262001 UYH262001 UOL262001 UEP262001 TUT262001 TKX262001 TBB262001 SRF262001 SHJ262001 RXN262001 RNR262001 RDV262001 QTZ262001 QKD262001 QAH262001 PQL262001 PGP262001 OWT262001 OMX262001 ODB262001 NTF262001 NJJ262001 MZN262001 MPR262001 MFV262001 LVZ262001 LMD262001 LCH262001 KSL262001 KIP262001 JYT262001 JOX262001 JFB262001 IVF262001 ILJ262001 IBN262001 HRR262001 HHV262001 GXZ262001 GOD262001 GEH262001 FUL262001 FKP262001 FAT262001 EQX262001 EHB262001 DXF262001 DNJ262001 DDN262001 CTR262001 CJV262001 BZZ262001 BQD262001 BGH262001 AWL262001 AMP262001 ACT262001 SX262001 JB262001 E262001 WVN196465 WLR196465 WBV196465 VRZ196465 VID196465 UYH196465 UOL196465 UEP196465 TUT196465 TKX196465 TBB196465 SRF196465 SHJ196465 RXN196465 RNR196465 RDV196465 QTZ196465 QKD196465 QAH196465 PQL196465 PGP196465 OWT196465 OMX196465 ODB196465 NTF196465 NJJ196465 MZN196465 MPR196465 MFV196465 LVZ196465 LMD196465 LCH196465 KSL196465 KIP196465 JYT196465 JOX196465 JFB196465 IVF196465 ILJ196465 IBN196465 HRR196465 HHV196465 GXZ196465 GOD196465 GEH196465 FUL196465 FKP196465 FAT196465 EQX196465 EHB196465 DXF196465 DNJ196465 DDN196465 CTR196465 CJV196465 BZZ196465 BQD196465 BGH196465 AWL196465 AMP196465 ACT196465 SX196465 JB196465 E196465 WVN130929 WLR130929 WBV130929 VRZ130929 VID130929 UYH130929 UOL130929 UEP130929 TUT130929 TKX130929 TBB130929 SRF130929 SHJ130929 RXN130929 RNR130929 RDV130929 QTZ130929 QKD130929 QAH130929 PQL130929 PGP130929 OWT130929 OMX130929 ODB130929 NTF130929 NJJ130929 MZN130929 MPR130929 MFV130929 LVZ130929 LMD130929 LCH130929 KSL130929 KIP130929 JYT130929 JOX130929 JFB130929 IVF130929 ILJ130929 IBN130929 HRR130929 HHV130929 GXZ130929 GOD130929 GEH130929 FUL130929 FKP130929 FAT130929 EQX130929 EHB130929 DXF130929 DNJ130929 DDN130929 CTR130929 CJV130929 BZZ130929 BQD130929 BGH130929 AWL130929 AMP130929 ACT130929 SX130929 JB130929 E130929 WVN65393 WLR65393 WBV65393 VRZ65393 VID65393 UYH65393 UOL65393 UEP65393 TUT65393 TKX65393 TBB65393 SRF65393 SHJ65393 RXN65393 RNR65393 RDV65393 QTZ65393 QKD65393 QAH65393 PQL65393 PGP65393 OWT65393 OMX65393 ODB65393 NTF65393 NJJ65393 MZN65393 MPR65393 MFV65393 LVZ65393 LMD65393 LCH65393 KSL65393 KIP65393 JYT65393 JOX65393 JFB65393 IVF65393 ILJ65393 IBN65393 HRR65393 HHV65393 GXZ65393 GOD65393 GEH65393 FUL65393 FKP65393 FAT65393 EQX65393 EHB65393 DXF65393 DNJ65393 DDN65393 CTR65393 CJV65393 BZZ65393 BQD65393 BGH65393 AWL65393 AMP65393 ACT65393 SX65393 E65393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JQ24 TM24 ADI24 ANE24 AXA24 BGW24 BQS24 CAO24 CKK24 CUG24 DEC24 DNY24 DXU24 EHQ24 ERM24 FBI24 FLE24 FVA24 GEW24 GOS24 GYO24 HIK24 HSG24 ICC24 ILY24 IVU24 JFQ24 JPM24 JZI24 KJE24 KTA24 LCW24 LMS24 LWO24 MGK24 MQG24 NAC24 NJY24 NTU24 ODQ24 ONM24 OXI24 PHE24 PRA24 QAW24 QKS24 QUO24 REK24 ROG24 RYC24 SHY24 SRU24 TBQ24 TLM24 TVI24 UFE24 UPA24 UYW24 VIS24 VSO24 WCK24 WMG24 WWC24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xm:sqref>
        </x14:dataValidation>
        <x14:dataValidation type="list" allowBlank="1" showInputMessage="1" showErrorMessage="1" xr:uid="{00000000-0002-0000-0900-000019000000}">
          <x14:formula1>
            <xm:f>Listas!$C$5:$C$5</xm:f>
          </x14:formula1>
          <xm:sqref>E9:E28</xm:sqref>
        </x14:dataValidation>
        <x14:dataValidation type="list" allowBlank="1" showInputMessage="1" showErrorMessage="1" xr:uid="{00000000-0002-0000-0900-00001A000000}">
          <x14:formula1>
            <xm:f>Hoja1!$A$20:$A$21</xm:f>
          </x14:formula1>
          <xm:sqref>AQ9:AQ28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7"/>
  <sheetViews>
    <sheetView showGridLines="0" zoomScale="82" zoomScaleNormal="82" workbookViewId="0">
      <selection activeCell="G8" sqref="G8"/>
    </sheetView>
  </sheetViews>
  <sheetFormatPr baseColWidth="10" defaultRowHeight="15" x14ac:dyDescent="0.25"/>
  <cols>
    <col min="1" max="1" width="7.28515625" customWidth="1"/>
    <col min="2" max="2" width="94.85546875" customWidth="1"/>
    <col min="3" max="4" width="6.7109375" customWidth="1"/>
    <col min="6" max="6" width="17.5703125" customWidth="1"/>
    <col min="7" max="7" width="60.140625" customWidth="1"/>
  </cols>
  <sheetData>
    <row r="1" spans="1:4" ht="24.75" customHeight="1" thickBot="1" x14ac:dyDescent="0.3">
      <c r="A1" s="794" t="s">
        <v>255</v>
      </c>
      <c r="B1" s="795"/>
      <c r="C1" s="795"/>
      <c r="D1" s="795"/>
    </row>
    <row r="2" spans="1:4" ht="23.25" customHeight="1" thickBot="1" x14ac:dyDescent="0.3">
      <c r="A2" s="796" t="s">
        <v>254</v>
      </c>
      <c r="B2" s="797"/>
      <c r="C2" s="797"/>
      <c r="D2" s="798"/>
    </row>
    <row r="3" spans="1:4" ht="17.25" thickBot="1" x14ac:dyDescent="0.3">
      <c r="A3" s="306" t="s">
        <v>249</v>
      </c>
      <c r="B3" s="307" t="s">
        <v>253</v>
      </c>
      <c r="C3" s="704" t="s">
        <v>252</v>
      </c>
      <c r="D3" s="709"/>
    </row>
    <row r="4" spans="1:4" ht="17.25" thickBot="1" x14ac:dyDescent="0.3">
      <c r="A4" s="792" t="s">
        <v>251</v>
      </c>
      <c r="B4" s="793"/>
      <c r="C4" s="125" t="s">
        <v>250</v>
      </c>
      <c r="D4" s="125" t="s">
        <v>249</v>
      </c>
    </row>
    <row r="5" spans="1:4" ht="17.25" thickBot="1" x14ac:dyDescent="0.3">
      <c r="A5" s="124">
        <v>1</v>
      </c>
      <c r="B5" s="122" t="s">
        <v>248</v>
      </c>
      <c r="C5" s="123"/>
      <c r="D5" s="123"/>
    </row>
    <row r="6" spans="1:4" ht="17.25" thickBot="1" x14ac:dyDescent="0.3">
      <c r="A6" s="124">
        <v>2</v>
      </c>
      <c r="B6" s="122" t="s">
        <v>247</v>
      </c>
      <c r="C6" s="123"/>
      <c r="D6" s="123"/>
    </row>
    <row r="7" spans="1:4" ht="17.25" thickBot="1" x14ac:dyDescent="0.3">
      <c r="A7" s="124">
        <v>3</v>
      </c>
      <c r="B7" s="122" t="s">
        <v>246</v>
      </c>
      <c r="C7" s="123"/>
      <c r="D7" s="122"/>
    </row>
    <row r="8" spans="1:4" ht="17.25" thickBot="1" x14ac:dyDescent="0.3">
      <c r="A8" s="124">
        <v>4</v>
      </c>
      <c r="B8" s="122" t="s">
        <v>245</v>
      </c>
      <c r="C8" s="123"/>
      <c r="D8" s="122"/>
    </row>
    <row r="9" spans="1:4" ht="17.25" thickBot="1" x14ac:dyDescent="0.3">
      <c r="A9" s="124">
        <v>5</v>
      </c>
      <c r="B9" s="122" t="s">
        <v>244</v>
      </c>
      <c r="C9" s="123"/>
      <c r="D9" s="122"/>
    </row>
    <row r="10" spans="1:4" ht="17.25" thickBot="1" x14ac:dyDescent="0.3">
      <c r="A10" s="124">
        <v>6</v>
      </c>
      <c r="B10" s="122" t="s">
        <v>243</v>
      </c>
      <c r="C10" s="123"/>
      <c r="D10" s="122"/>
    </row>
    <row r="11" spans="1:4" ht="17.25" thickBot="1" x14ac:dyDescent="0.3">
      <c r="A11" s="124">
        <v>7</v>
      </c>
      <c r="B11" s="122" t="s">
        <v>242</v>
      </c>
      <c r="C11" s="123"/>
      <c r="D11" s="122"/>
    </row>
    <row r="12" spans="1:4" ht="17.25" thickBot="1" x14ac:dyDescent="0.3">
      <c r="A12" s="124">
        <v>8</v>
      </c>
      <c r="B12" s="122" t="s">
        <v>241</v>
      </c>
      <c r="C12" s="123"/>
      <c r="D12" s="122"/>
    </row>
    <row r="13" spans="1:4" ht="17.25" thickBot="1" x14ac:dyDescent="0.3">
      <c r="A13" s="124">
        <v>9</v>
      </c>
      <c r="B13" s="122" t="s">
        <v>240</v>
      </c>
      <c r="C13" s="123"/>
      <c r="D13" s="122"/>
    </row>
    <row r="14" spans="1:4" ht="17.25" thickBot="1" x14ac:dyDescent="0.3">
      <c r="A14" s="124">
        <v>10</v>
      </c>
      <c r="B14" s="122" t="s">
        <v>239</v>
      </c>
      <c r="C14" s="123"/>
      <c r="D14" s="122"/>
    </row>
    <row r="15" spans="1:4" ht="17.25" thickBot="1" x14ac:dyDescent="0.3">
      <c r="A15" s="124">
        <v>11</v>
      </c>
      <c r="B15" s="122" t="s">
        <v>238</v>
      </c>
      <c r="C15" s="123"/>
      <c r="D15" s="122"/>
    </row>
    <row r="16" spans="1:4" ht="17.25" thickBot="1" x14ac:dyDescent="0.3">
      <c r="A16" s="124">
        <v>12</v>
      </c>
      <c r="B16" s="122" t="s">
        <v>237</v>
      </c>
      <c r="C16" s="123"/>
      <c r="D16" s="122"/>
    </row>
    <row r="17" spans="1:7" ht="17.25" thickBot="1" x14ac:dyDescent="0.3">
      <c r="A17" s="124">
        <v>13</v>
      </c>
      <c r="B17" s="122" t="s">
        <v>236</v>
      </c>
      <c r="C17" s="123"/>
      <c r="D17" s="122"/>
    </row>
    <row r="18" spans="1:7" ht="17.25" thickBot="1" x14ac:dyDescent="0.3">
      <c r="A18" s="124">
        <v>14</v>
      </c>
      <c r="B18" s="122" t="s">
        <v>235</v>
      </c>
      <c r="C18" s="123"/>
      <c r="D18" s="122"/>
    </row>
    <row r="19" spans="1:7" ht="17.25" thickBot="1" x14ac:dyDescent="0.3">
      <c r="A19" s="124">
        <v>15</v>
      </c>
      <c r="B19" s="122" t="s">
        <v>234</v>
      </c>
      <c r="C19" s="123"/>
      <c r="D19" s="122"/>
    </row>
    <row r="20" spans="1:7" ht="17.25" thickBot="1" x14ac:dyDescent="0.3">
      <c r="A20" s="124">
        <v>16</v>
      </c>
      <c r="B20" s="122" t="s">
        <v>233</v>
      </c>
      <c r="C20" s="123"/>
      <c r="D20" s="122"/>
    </row>
    <row r="21" spans="1:7" ht="17.25" thickBot="1" x14ac:dyDescent="0.3">
      <c r="A21" s="124">
        <v>17</v>
      </c>
      <c r="B21" s="122" t="s">
        <v>232</v>
      </c>
      <c r="C21" s="123"/>
      <c r="D21" s="122"/>
    </row>
    <row r="22" spans="1:7" ht="17.25" thickBot="1" x14ac:dyDescent="0.3">
      <c r="A22" s="124">
        <v>18</v>
      </c>
      <c r="B22" s="122" t="s">
        <v>231</v>
      </c>
      <c r="C22" s="123"/>
      <c r="D22" s="122"/>
    </row>
    <row r="23" spans="1:7" ht="17.25" thickBot="1" x14ac:dyDescent="0.3">
      <c r="A23" s="124">
        <v>19</v>
      </c>
      <c r="B23" s="122" t="s">
        <v>230</v>
      </c>
      <c r="C23" s="123"/>
      <c r="D23" s="122"/>
    </row>
    <row r="24" spans="1:7" ht="15.75" customHeight="1" thickBot="1" x14ac:dyDescent="0.3">
      <c r="F24" s="308" t="s">
        <v>229</v>
      </c>
      <c r="G24" s="308" t="s">
        <v>228</v>
      </c>
    </row>
    <row r="25" spans="1:7" ht="33.75" thickBot="1" x14ac:dyDescent="0.3">
      <c r="A25" s="704" t="s">
        <v>227</v>
      </c>
      <c r="B25" s="709"/>
      <c r="C25" s="121"/>
      <c r="D25" s="121"/>
      <c r="F25" s="120">
        <v>3</v>
      </c>
      <c r="G25" s="119" t="s">
        <v>226</v>
      </c>
    </row>
    <row r="26" spans="1:7" ht="33" x14ac:dyDescent="0.25">
      <c r="F26" s="120">
        <v>4</v>
      </c>
      <c r="G26" s="119" t="s">
        <v>225</v>
      </c>
    </row>
    <row r="27" spans="1:7" ht="33" x14ac:dyDescent="0.25">
      <c r="F27" s="120">
        <v>5</v>
      </c>
      <c r="G27" s="119" t="s">
        <v>224</v>
      </c>
    </row>
  </sheetData>
  <mergeCells count="5">
    <mergeCell ref="A4:B4"/>
    <mergeCell ref="A25:B25"/>
    <mergeCell ref="A1:D1"/>
    <mergeCell ref="A2:D2"/>
    <mergeCell ref="C3:D3"/>
  </mergeCells>
  <pageMargins left="0.7" right="0.7" top="0.75" bottom="0.75" header="0.3" footer="0.3"/>
  <pageSetup scale="43" orientation="portrait" horizontalDpi="300" verticalDpi="300" r:id="rId1"/>
  <colBreaks count="1" manualBreakCount="1">
    <brk id="1" max="26" man="1"/>
  </col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762EA-4CAD-4153-B4F4-944EA665180C}">
  <dimension ref="A4:N86"/>
  <sheetViews>
    <sheetView showGridLines="0" topLeftCell="D69" zoomScale="80" zoomScaleNormal="80" workbookViewId="0">
      <selection activeCell="F25" sqref="F25:M32"/>
    </sheetView>
  </sheetViews>
  <sheetFormatPr baseColWidth="10" defaultRowHeight="15" x14ac:dyDescent="0.25"/>
  <cols>
    <col min="2" max="2" width="40.85546875" style="126" customWidth="1"/>
    <col min="3" max="3" width="17.7109375" style="126" customWidth="1"/>
    <col min="4" max="4" width="28.42578125" customWidth="1"/>
    <col min="5" max="5" width="13" customWidth="1"/>
    <col min="6" max="6" width="37.7109375" customWidth="1"/>
    <col min="7" max="7" width="21.7109375" customWidth="1"/>
    <col min="8" max="8" width="32.140625" customWidth="1"/>
    <col min="14" max="14" width="54.7109375" customWidth="1"/>
  </cols>
  <sheetData>
    <row r="4" spans="2:14" x14ac:dyDescent="0.25">
      <c r="B4" s="140" t="s">
        <v>195</v>
      </c>
      <c r="D4" s="285"/>
      <c r="E4" s="286"/>
      <c r="F4" s="286"/>
      <c r="G4" s="286"/>
      <c r="H4" s="799"/>
      <c r="I4" s="799"/>
      <c r="J4" s="286"/>
      <c r="K4" s="116"/>
      <c r="N4" s="138" t="s">
        <v>1089</v>
      </c>
    </row>
    <row r="5" spans="2:14" ht="25.5" x14ac:dyDescent="0.25">
      <c r="B5" s="265" t="s">
        <v>316</v>
      </c>
      <c r="C5" s="129"/>
      <c r="D5" s="287"/>
      <c r="E5" s="287"/>
      <c r="F5" s="288"/>
      <c r="G5" s="289"/>
      <c r="H5" s="289"/>
      <c r="I5" s="290"/>
      <c r="J5" s="289"/>
      <c r="K5" s="116"/>
      <c r="N5" s="269" t="s">
        <v>544</v>
      </c>
    </row>
    <row r="6" spans="2:14" x14ac:dyDescent="0.25">
      <c r="B6" s="265" t="s">
        <v>310</v>
      </c>
      <c r="C6" s="129"/>
      <c r="D6" s="287"/>
      <c r="E6" s="287"/>
      <c r="F6" s="288"/>
      <c r="G6" s="289"/>
      <c r="H6" s="289"/>
      <c r="I6" s="290"/>
      <c r="J6" s="289"/>
      <c r="K6" s="116"/>
      <c r="N6" s="269" t="s">
        <v>548</v>
      </c>
    </row>
    <row r="7" spans="2:14" ht="25.5" x14ac:dyDescent="0.25">
      <c r="B7" s="265" t="s">
        <v>304</v>
      </c>
      <c r="C7" s="129"/>
      <c r="D7" s="287"/>
      <c r="E7" s="288"/>
      <c r="F7" s="288"/>
      <c r="G7" s="289"/>
      <c r="H7" s="289"/>
      <c r="I7" s="290"/>
      <c r="J7" s="289"/>
      <c r="K7" s="116"/>
      <c r="N7" s="269" t="s">
        <v>552</v>
      </c>
    </row>
    <row r="8" spans="2:14" x14ac:dyDescent="0.25">
      <c r="B8" s="265" t="s">
        <v>297</v>
      </c>
      <c r="C8" s="129"/>
      <c r="D8" s="287"/>
      <c r="E8" s="287"/>
      <c r="F8" s="150"/>
      <c r="G8" s="150"/>
      <c r="H8" s="289"/>
      <c r="I8" s="150"/>
      <c r="J8" s="150"/>
      <c r="K8" s="116"/>
      <c r="N8" s="269" t="s">
        <v>561</v>
      </c>
    </row>
    <row r="9" spans="2:14" ht="25.5" x14ac:dyDescent="0.25">
      <c r="B9" s="265" t="s">
        <v>293</v>
      </c>
      <c r="C9" s="129"/>
      <c r="D9" s="287"/>
      <c r="E9" s="150"/>
      <c r="F9" s="150"/>
      <c r="G9" s="150"/>
      <c r="H9" s="289"/>
      <c r="I9" s="150"/>
      <c r="J9" s="150"/>
      <c r="K9" s="116"/>
      <c r="N9" s="269" t="s">
        <v>565</v>
      </c>
    </row>
    <row r="10" spans="2:14" ht="25.5" x14ac:dyDescent="0.25">
      <c r="B10" s="265" t="s">
        <v>289</v>
      </c>
      <c r="C10" s="129"/>
      <c r="D10" s="116"/>
      <c r="E10" s="116"/>
      <c r="F10" s="291"/>
      <c r="G10" s="291"/>
      <c r="H10" s="292" t="s">
        <v>287</v>
      </c>
      <c r="I10" s="116"/>
      <c r="J10" s="116"/>
      <c r="K10" s="116"/>
      <c r="N10" s="269" t="s">
        <v>569</v>
      </c>
    </row>
    <row r="11" spans="2:14" ht="25.5" x14ac:dyDescent="0.25">
      <c r="B11" s="265" t="s">
        <v>286</v>
      </c>
      <c r="C11" s="129"/>
      <c r="D11" s="116"/>
      <c r="E11" s="116"/>
      <c r="F11" s="291"/>
      <c r="G11" s="291"/>
      <c r="H11" s="292" t="s">
        <v>284</v>
      </c>
      <c r="I11" s="116"/>
      <c r="J11" s="116"/>
      <c r="K11" s="116"/>
      <c r="N11" s="269" t="s">
        <v>573</v>
      </c>
    </row>
    <row r="12" spans="2:14" ht="25.5" x14ac:dyDescent="0.25">
      <c r="B12" s="265" t="s">
        <v>283</v>
      </c>
      <c r="C12" s="129"/>
      <c r="D12" s="134" t="s">
        <v>1090</v>
      </c>
      <c r="E12" s="116"/>
      <c r="F12" s="293" t="s">
        <v>281</v>
      </c>
      <c r="G12" s="291"/>
      <c r="H12" s="292" t="s">
        <v>280</v>
      </c>
      <c r="I12" s="116"/>
      <c r="J12" s="116"/>
      <c r="K12" s="116"/>
      <c r="N12" s="269" t="s">
        <v>580</v>
      </c>
    </row>
    <row r="13" spans="2:14" ht="33" customHeight="1" x14ac:dyDescent="0.25">
      <c r="B13" s="265" t="s">
        <v>279</v>
      </c>
      <c r="C13" s="129"/>
      <c r="D13" s="294" t="s">
        <v>1091</v>
      </c>
      <c r="E13" s="116"/>
      <c r="F13" s="292" t="s">
        <v>277</v>
      </c>
      <c r="G13" s="291"/>
      <c r="H13" s="292" t="s">
        <v>276</v>
      </c>
      <c r="I13" s="116"/>
      <c r="J13" s="116"/>
      <c r="K13" s="116"/>
      <c r="N13" s="269" t="s">
        <v>584</v>
      </c>
    </row>
    <row r="14" spans="2:14" ht="32.25" customHeight="1" x14ac:dyDescent="0.25">
      <c r="B14" s="265" t="s">
        <v>275</v>
      </c>
      <c r="C14" s="129"/>
      <c r="D14" s="294" t="s">
        <v>1092</v>
      </c>
      <c r="E14" s="116"/>
      <c r="F14" s="292" t="s">
        <v>273</v>
      </c>
      <c r="G14" s="291"/>
      <c r="H14" s="291"/>
      <c r="I14" s="116"/>
      <c r="J14" s="116"/>
      <c r="K14" s="116"/>
      <c r="N14" s="269" t="s">
        <v>588</v>
      </c>
    </row>
    <row r="15" spans="2:14" ht="32.25" customHeight="1" x14ac:dyDescent="0.25">
      <c r="B15" s="195" t="s">
        <v>272</v>
      </c>
      <c r="C15" s="129"/>
      <c r="D15" s="294" t="s">
        <v>1093</v>
      </c>
      <c r="E15" s="116"/>
      <c r="F15" s="292" t="s">
        <v>271</v>
      </c>
      <c r="G15" s="291"/>
      <c r="H15" s="291"/>
      <c r="I15" s="116"/>
      <c r="J15" s="116"/>
      <c r="K15" s="116"/>
      <c r="N15" s="269" t="s">
        <v>594</v>
      </c>
    </row>
    <row r="16" spans="2:14" ht="38.25" x14ac:dyDescent="0.25">
      <c r="B16" s="265" t="s">
        <v>193</v>
      </c>
      <c r="C16" s="129"/>
      <c r="D16" s="116"/>
      <c r="E16" s="116"/>
      <c r="F16" s="116"/>
      <c r="G16" s="116"/>
      <c r="H16" s="116"/>
      <c r="I16" s="116"/>
      <c r="J16" s="116"/>
      <c r="K16" s="116"/>
      <c r="N16" s="269" t="s">
        <v>599</v>
      </c>
    </row>
    <row r="17" spans="1:14" ht="25.5" x14ac:dyDescent="0.25">
      <c r="B17" s="265" t="s">
        <v>270</v>
      </c>
      <c r="C17" s="129"/>
      <c r="D17" s="116"/>
      <c r="E17" s="116"/>
      <c r="F17" s="116"/>
      <c r="G17" s="116"/>
      <c r="H17" s="116"/>
      <c r="I17" s="116"/>
      <c r="J17" s="116"/>
      <c r="K17" s="116"/>
      <c r="N17" s="269" t="s">
        <v>603</v>
      </c>
    </row>
    <row r="18" spans="1:14" ht="38.25" x14ac:dyDescent="0.25">
      <c r="B18" s="265" t="s">
        <v>269</v>
      </c>
      <c r="C18" s="129"/>
      <c r="D18" s="129"/>
      <c r="E18" s="116"/>
      <c r="F18" s="129"/>
      <c r="G18" s="116"/>
      <c r="H18" s="116"/>
      <c r="I18" s="116"/>
      <c r="J18" s="116"/>
      <c r="K18" s="116"/>
      <c r="N18" s="269" t="s">
        <v>607</v>
      </c>
    </row>
    <row r="19" spans="1:14" ht="27" customHeight="1" x14ac:dyDescent="0.25">
      <c r="B19" s="265" t="s">
        <v>268</v>
      </c>
      <c r="C19" s="129"/>
      <c r="D19" s="141" t="s">
        <v>1094</v>
      </c>
      <c r="E19" s="116"/>
      <c r="F19" s="141" t="s">
        <v>1095</v>
      </c>
      <c r="G19" s="116"/>
      <c r="H19" s="141" t="s">
        <v>1096</v>
      </c>
      <c r="I19" s="116"/>
      <c r="J19" s="116"/>
      <c r="K19" s="116"/>
      <c r="N19" s="269" t="s">
        <v>611</v>
      </c>
    </row>
    <row r="20" spans="1:14" ht="25.5" x14ac:dyDescent="0.25">
      <c r="B20" s="265" t="s">
        <v>267</v>
      </c>
      <c r="C20" s="129"/>
      <c r="D20" s="295" t="s">
        <v>1097</v>
      </c>
      <c r="E20" s="116"/>
      <c r="F20" s="204" t="s">
        <v>70</v>
      </c>
      <c r="G20" s="116"/>
      <c r="H20" s="204" t="s">
        <v>70</v>
      </c>
      <c r="I20" s="116"/>
      <c r="J20" s="116"/>
      <c r="K20" s="116"/>
      <c r="N20" s="269" t="s">
        <v>615</v>
      </c>
    </row>
    <row r="21" spans="1:14" ht="38.25" x14ac:dyDescent="0.25">
      <c r="B21" s="265" t="s">
        <v>266</v>
      </c>
      <c r="C21" s="129"/>
      <c r="D21" s="295" t="s">
        <v>1098</v>
      </c>
      <c r="E21" s="116"/>
      <c r="F21" s="204" t="s">
        <v>1099</v>
      </c>
      <c r="G21" s="116"/>
      <c r="H21" s="204" t="s">
        <v>1099</v>
      </c>
      <c r="I21" s="116"/>
      <c r="J21" s="116"/>
      <c r="K21" s="116"/>
      <c r="N21" s="269" t="s">
        <v>625</v>
      </c>
    </row>
    <row r="22" spans="1:14" ht="25.5" x14ac:dyDescent="0.25">
      <c r="B22" s="265" t="s">
        <v>265</v>
      </c>
      <c r="C22" s="129"/>
      <c r="D22" s="295" t="s">
        <v>1100</v>
      </c>
      <c r="E22" s="116"/>
      <c r="F22" s="204" t="s">
        <v>72</v>
      </c>
      <c r="G22" s="116"/>
      <c r="H22" s="204" t="s">
        <v>72</v>
      </c>
      <c r="I22" s="116"/>
      <c r="J22" s="116"/>
      <c r="K22" s="116"/>
      <c r="N22" s="269" t="s">
        <v>634</v>
      </c>
    </row>
    <row r="23" spans="1:14" ht="25.5" x14ac:dyDescent="0.25">
      <c r="N23" s="269" t="s">
        <v>644</v>
      </c>
    </row>
    <row r="24" spans="1:14" ht="38.25" x14ac:dyDescent="0.25">
      <c r="D24" s="141" t="s">
        <v>1101</v>
      </c>
      <c r="N24" s="269" t="s">
        <v>648</v>
      </c>
    </row>
    <row r="25" spans="1:14" ht="38.25" x14ac:dyDescent="0.25">
      <c r="A25" s="116"/>
      <c r="B25" s="116"/>
      <c r="C25" s="116"/>
      <c r="D25" s="204" t="s">
        <v>1102</v>
      </c>
      <c r="E25" s="116"/>
      <c r="F25" s="116"/>
      <c r="G25" s="117"/>
      <c r="H25" s="117"/>
      <c r="I25" s="117"/>
      <c r="J25" s="117"/>
      <c r="K25" s="117"/>
      <c r="L25" s="117"/>
      <c r="N25" s="296" t="s">
        <v>651</v>
      </c>
    </row>
    <row r="26" spans="1:14" ht="38.25" x14ac:dyDescent="0.25">
      <c r="A26" s="116"/>
      <c r="B26" s="116"/>
      <c r="C26" s="116"/>
      <c r="D26" s="204" t="s">
        <v>1103</v>
      </c>
      <c r="E26" s="116"/>
      <c r="F26" s="116"/>
      <c r="G26" s="117"/>
      <c r="H26" s="117"/>
      <c r="I26" s="117"/>
      <c r="J26" s="117"/>
      <c r="K26" s="117"/>
      <c r="L26" s="297"/>
      <c r="N26" s="296" t="s">
        <v>658</v>
      </c>
    </row>
    <row r="27" spans="1:14" ht="25.5" x14ac:dyDescent="0.25">
      <c r="A27" s="116"/>
      <c r="B27" s="116"/>
      <c r="C27" s="116"/>
      <c r="D27" s="204" t="s">
        <v>1104</v>
      </c>
      <c r="E27" s="116"/>
      <c r="F27" s="116"/>
      <c r="G27" s="117"/>
      <c r="H27" s="117"/>
      <c r="I27" s="117"/>
      <c r="J27" s="117"/>
      <c r="K27" s="117"/>
      <c r="L27" s="117"/>
      <c r="N27" s="296" t="s">
        <v>662</v>
      </c>
    </row>
    <row r="28" spans="1:14" ht="38.25" x14ac:dyDescent="0.25">
      <c r="A28" s="116"/>
      <c r="B28" s="116"/>
      <c r="C28" s="116"/>
      <c r="D28" s="116"/>
      <c r="E28" s="116"/>
      <c r="F28" s="116"/>
      <c r="G28" s="117"/>
      <c r="H28" s="117"/>
      <c r="I28" s="117"/>
      <c r="J28" s="117"/>
      <c r="K28" s="117"/>
      <c r="L28" s="117"/>
      <c r="N28" s="296" t="s">
        <v>669</v>
      </c>
    </row>
    <row r="29" spans="1:14" ht="25.5" x14ac:dyDescent="0.25">
      <c r="A29" s="116"/>
      <c r="B29" s="116"/>
      <c r="C29" s="116"/>
      <c r="D29" s="116"/>
      <c r="E29" s="116"/>
      <c r="F29" s="116"/>
      <c r="G29" s="117"/>
      <c r="H29" s="117"/>
      <c r="I29" s="117"/>
      <c r="J29" s="117"/>
      <c r="K29" s="117"/>
      <c r="L29" s="117"/>
      <c r="N29" s="296" t="s">
        <v>678</v>
      </c>
    </row>
    <row r="30" spans="1:14" ht="25.5" x14ac:dyDescent="0.25">
      <c r="A30" s="116"/>
      <c r="B30" s="116"/>
      <c r="C30" s="116"/>
      <c r="D30" s="116"/>
      <c r="E30" s="116"/>
      <c r="F30" s="116"/>
      <c r="G30" s="117"/>
      <c r="H30" s="117"/>
      <c r="I30" s="117"/>
      <c r="J30" s="117"/>
      <c r="K30" s="117"/>
      <c r="L30" s="117"/>
      <c r="N30" s="296" t="s">
        <v>682</v>
      </c>
    </row>
    <row r="31" spans="1:14" ht="25.5" x14ac:dyDescent="0.25">
      <c r="N31" s="296" t="s">
        <v>692</v>
      </c>
    </row>
    <row r="32" spans="1:14" ht="25.5" x14ac:dyDescent="0.25">
      <c r="N32" s="296" t="s">
        <v>702</v>
      </c>
    </row>
    <row r="33" spans="14:14" x14ac:dyDescent="0.25">
      <c r="N33" s="272" t="s">
        <v>706</v>
      </c>
    </row>
    <row r="34" spans="14:14" x14ac:dyDescent="0.25">
      <c r="N34" s="269" t="s">
        <v>713</v>
      </c>
    </row>
    <row r="35" spans="14:14" ht="38.25" x14ac:dyDescent="0.25">
      <c r="N35" s="269" t="s">
        <v>717</v>
      </c>
    </row>
    <row r="36" spans="14:14" x14ac:dyDescent="0.25">
      <c r="N36" s="269" t="s">
        <v>721</v>
      </c>
    </row>
    <row r="37" spans="14:14" x14ac:dyDescent="0.25">
      <c r="N37" s="269" t="s">
        <v>725</v>
      </c>
    </row>
    <row r="38" spans="14:14" ht="25.5" x14ac:dyDescent="0.25">
      <c r="N38" s="269" t="s">
        <v>732</v>
      </c>
    </row>
    <row r="39" spans="14:14" x14ac:dyDescent="0.25">
      <c r="N39" s="269" t="s">
        <v>752</v>
      </c>
    </row>
    <row r="40" spans="14:14" ht="38.25" x14ac:dyDescent="0.25">
      <c r="N40" s="269" t="s">
        <v>756</v>
      </c>
    </row>
    <row r="41" spans="14:14" x14ac:dyDescent="0.25">
      <c r="N41" s="269" t="s">
        <v>760</v>
      </c>
    </row>
    <row r="42" spans="14:14" x14ac:dyDescent="0.25">
      <c r="N42" s="269" t="s">
        <v>764</v>
      </c>
    </row>
    <row r="43" spans="14:14" ht="25.5" x14ac:dyDescent="0.25">
      <c r="N43" s="269" t="s">
        <v>768</v>
      </c>
    </row>
    <row r="44" spans="14:14" ht="25.5" x14ac:dyDescent="0.25">
      <c r="N44" s="269" t="s">
        <v>778</v>
      </c>
    </row>
    <row r="45" spans="14:14" x14ac:dyDescent="0.25">
      <c r="N45" s="269" t="s">
        <v>782</v>
      </c>
    </row>
    <row r="46" spans="14:14" ht="25.5" x14ac:dyDescent="0.25">
      <c r="N46" s="269" t="s">
        <v>786</v>
      </c>
    </row>
    <row r="47" spans="14:14" ht="25.5" x14ac:dyDescent="0.25">
      <c r="N47" s="269" t="s">
        <v>790</v>
      </c>
    </row>
    <row r="48" spans="14:14" ht="25.5" x14ac:dyDescent="0.25">
      <c r="N48" s="269" t="s">
        <v>794</v>
      </c>
    </row>
    <row r="49" spans="14:14" ht="25.5" x14ac:dyDescent="0.25">
      <c r="N49" s="269" t="s">
        <v>798</v>
      </c>
    </row>
    <row r="50" spans="14:14" x14ac:dyDescent="0.25">
      <c r="N50" s="269" t="s">
        <v>802</v>
      </c>
    </row>
    <row r="51" spans="14:14" ht="25.5" x14ac:dyDescent="0.25">
      <c r="N51" s="269" t="s">
        <v>806</v>
      </c>
    </row>
    <row r="52" spans="14:14" x14ac:dyDescent="0.25">
      <c r="N52" s="269" t="s">
        <v>810</v>
      </c>
    </row>
    <row r="53" spans="14:14" x14ac:dyDescent="0.25">
      <c r="N53" s="269" t="s">
        <v>813</v>
      </c>
    </row>
    <row r="54" spans="14:14" x14ac:dyDescent="0.25">
      <c r="N54" s="272" t="s">
        <v>817</v>
      </c>
    </row>
    <row r="55" spans="14:14" ht="25.5" x14ac:dyDescent="0.25">
      <c r="N55" s="269" t="s">
        <v>821</v>
      </c>
    </row>
    <row r="56" spans="14:14" ht="25.5" x14ac:dyDescent="0.25">
      <c r="N56" s="269" t="s">
        <v>825</v>
      </c>
    </row>
    <row r="57" spans="14:14" ht="38.25" x14ac:dyDescent="0.25">
      <c r="N57" s="269" t="s">
        <v>829</v>
      </c>
    </row>
    <row r="58" spans="14:14" ht="25.5" x14ac:dyDescent="0.25">
      <c r="N58" s="269" t="s">
        <v>833</v>
      </c>
    </row>
    <row r="59" spans="14:14" x14ac:dyDescent="0.25">
      <c r="N59" s="269" t="s">
        <v>837</v>
      </c>
    </row>
    <row r="60" spans="14:14" ht="25.5" x14ac:dyDescent="0.25">
      <c r="N60" s="269" t="s">
        <v>841</v>
      </c>
    </row>
    <row r="61" spans="14:14" ht="25.5" x14ac:dyDescent="0.25">
      <c r="N61" s="269" t="s">
        <v>845</v>
      </c>
    </row>
    <row r="62" spans="14:14" ht="25.5" x14ac:dyDescent="0.25">
      <c r="N62" s="269" t="s">
        <v>849</v>
      </c>
    </row>
    <row r="63" spans="14:14" x14ac:dyDescent="0.25">
      <c r="N63" s="269" t="s">
        <v>853</v>
      </c>
    </row>
    <row r="64" spans="14:14" ht="25.5" x14ac:dyDescent="0.25">
      <c r="N64" s="269" t="s">
        <v>857</v>
      </c>
    </row>
    <row r="65" spans="14:14" ht="25.5" x14ac:dyDescent="0.25">
      <c r="N65" s="269" t="s">
        <v>861</v>
      </c>
    </row>
    <row r="66" spans="14:14" ht="25.5" x14ac:dyDescent="0.25">
      <c r="N66" s="269" t="s">
        <v>866</v>
      </c>
    </row>
    <row r="67" spans="14:14" ht="25.5" x14ac:dyDescent="0.25">
      <c r="N67" s="269" t="s">
        <v>870</v>
      </c>
    </row>
    <row r="68" spans="14:14" ht="25.5" x14ac:dyDescent="0.25">
      <c r="N68" s="269" t="s">
        <v>877</v>
      </c>
    </row>
    <row r="69" spans="14:14" ht="38.25" x14ac:dyDescent="0.25">
      <c r="N69" s="269" t="s">
        <v>884</v>
      </c>
    </row>
    <row r="70" spans="14:14" ht="25.5" x14ac:dyDescent="0.25">
      <c r="N70" s="269" t="s">
        <v>888</v>
      </c>
    </row>
    <row r="71" spans="14:14" ht="25.5" x14ac:dyDescent="0.25">
      <c r="N71" s="269" t="s">
        <v>903</v>
      </c>
    </row>
    <row r="72" spans="14:14" x14ac:dyDescent="0.25">
      <c r="N72" s="269" t="s">
        <v>907</v>
      </c>
    </row>
    <row r="73" spans="14:14" x14ac:dyDescent="0.25">
      <c r="N73" s="269" t="s">
        <v>911</v>
      </c>
    </row>
    <row r="74" spans="14:14" ht="38.25" x14ac:dyDescent="0.25">
      <c r="N74" s="269" t="s">
        <v>915</v>
      </c>
    </row>
    <row r="75" spans="14:14" ht="25.5" x14ac:dyDescent="0.25">
      <c r="N75" s="269" t="s">
        <v>922</v>
      </c>
    </row>
    <row r="76" spans="14:14" ht="25.5" x14ac:dyDescent="0.25">
      <c r="N76" s="269" t="s">
        <v>926</v>
      </c>
    </row>
    <row r="77" spans="14:14" ht="25.5" x14ac:dyDescent="0.25">
      <c r="N77" s="269" t="s">
        <v>930</v>
      </c>
    </row>
    <row r="78" spans="14:14" x14ac:dyDescent="0.25">
      <c r="N78" s="269" t="s">
        <v>938</v>
      </c>
    </row>
    <row r="79" spans="14:14" ht="38.25" x14ac:dyDescent="0.25">
      <c r="N79" s="269" t="s">
        <v>972</v>
      </c>
    </row>
    <row r="80" spans="14:14" ht="25.5" x14ac:dyDescent="0.25">
      <c r="N80" s="269" t="s">
        <v>976</v>
      </c>
    </row>
    <row r="81" spans="14:14" ht="25.5" x14ac:dyDescent="0.25">
      <c r="N81" s="269" t="s">
        <v>1003</v>
      </c>
    </row>
    <row r="82" spans="14:14" ht="25.5" x14ac:dyDescent="0.25">
      <c r="N82" s="269" t="s">
        <v>1018</v>
      </c>
    </row>
    <row r="83" spans="14:14" ht="38.25" x14ac:dyDescent="0.25">
      <c r="N83" s="269" t="s">
        <v>1022</v>
      </c>
    </row>
    <row r="84" spans="14:14" ht="25.5" x14ac:dyDescent="0.25">
      <c r="N84" s="269" t="s">
        <v>1026</v>
      </c>
    </row>
    <row r="85" spans="14:14" ht="38.25" x14ac:dyDescent="0.25">
      <c r="N85" s="269" t="s">
        <v>1030</v>
      </c>
    </row>
    <row r="86" spans="14:14" ht="25.5" x14ac:dyDescent="0.25">
      <c r="N86" s="269" t="s">
        <v>1088</v>
      </c>
    </row>
  </sheetData>
  <mergeCells count="1">
    <mergeCell ref="H4:I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DAF90-A6E5-4836-AA8A-03F1B3ACDC9A}">
  <dimension ref="A1:F167"/>
  <sheetViews>
    <sheetView showGridLines="0" topLeftCell="C78" zoomScaleNormal="100" workbookViewId="0">
      <selection sqref="A1:E1"/>
    </sheetView>
  </sheetViews>
  <sheetFormatPr baseColWidth="10" defaultRowHeight="12.75" x14ac:dyDescent="0.2"/>
  <cols>
    <col min="1" max="1" width="8.28515625" style="284" bestFit="1" customWidth="1"/>
    <col min="2" max="2" width="28" style="264" customWidth="1"/>
    <col min="3" max="3" width="97.7109375" style="264" customWidth="1"/>
    <col min="4" max="4" width="8.85546875" style="284" customWidth="1"/>
    <col min="5" max="5" width="87" style="271" customWidth="1"/>
    <col min="6" max="16384" width="11.42578125" style="264"/>
  </cols>
  <sheetData>
    <row r="1" spans="1:5" x14ac:dyDescent="0.2">
      <c r="A1" s="260" t="s">
        <v>525</v>
      </c>
      <c r="B1" s="261" t="s">
        <v>526</v>
      </c>
      <c r="C1" s="262" t="s">
        <v>527</v>
      </c>
      <c r="D1" s="263" t="s">
        <v>528</v>
      </c>
      <c r="E1" s="260" t="s">
        <v>529</v>
      </c>
    </row>
    <row r="2" spans="1:5" x14ac:dyDescent="0.2">
      <c r="A2" s="133">
        <v>1</v>
      </c>
      <c r="B2" s="265" t="s">
        <v>530</v>
      </c>
      <c r="C2" s="265" t="s">
        <v>531</v>
      </c>
      <c r="D2" s="133"/>
      <c r="E2" s="266"/>
    </row>
    <row r="3" spans="1:5" x14ac:dyDescent="0.2">
      <c r="A3" s="133">
        <v>2</v>
      </c>
      <c r="B3" s="265" t="s">
        <v>532</v>
      </c>
      <c r="C3" s="265" t="s">
        <v>533</v>
      </c>
      <c r="D3" s="133"/>
      <c r="E3" s="266"/>
    </row>
    <row r="4" spans="1:5" x14ac:dyDescent="0.2">
      <c r="A4" s="133">
        <v>3</v>
      </c>
      <c r="B4" s="265" t="s">
        <v>534</v>
      </c>
      <c r="C4" s="265" t="s">
        <v>535</v>
      </c>
      <c r="D4" s="133"/>
      <c r="E4" s="266"/>
    </row>
    <row r="5" spans="1:5" ht="25.5" x14ac:dyDescent="0.2">
      <c r="A5" s="133">
        <v>4</v>
      </c>
      <c r="B5" s="265" t="s">
        <v>536</v>
      </c>
      <c r="C5" s="265" t="s">
        <v>537</v>
      </c>
      <c r="D5" s="133"/>
      <c r="E5" s="266"/>
    </row>
    <row r="6" spans="1:5" ht="26.25" customHeight="1" x14ac:dyDescent="0.2">
      <c r="A6" s="267" t="s">
        <v>538</v>
      </c>
      <c r="B6" s="268" t="s">
        <v>539</v>
      </c>
      <c r="C6" s="268"/>
      <c r="D6" s="267"/>
      <c r="E6" s="266"/>
    </row>
    <row r="7" spans="1:5" ht="38.25" x14ac:dyDescent="0.2">
      <c r="A7" s="267" t="s">
        <v>540</v>
      </c>
      <c r="B7" s="268" t="s">
        <v>541</v>
      </c>
      <c r="C7" s="268" t="s">
        <v>542</v>
      </c>
      <c r="D7" s="267" t="s">
        <v>543</v>
      </c>
      <c r="E7" s="269" t="s">
        <v>544</v>
      </c>
    </row>
    <row r="8" spans="1:5" ht="25.5" x14ac:dyDescent="0.2">
      <c r="A8" s="133" t="s">
        <v>545</v>
      </c>
      <c r="B8" s="270" t="s">
        <v>546</v>
      </c>
      <c r="C8" s="265" t="s">
        <v>547</v>
      </c>
      <c r="D8" s="133" t="s">
        <v>543</v>
      </c>
      <c r="E8" s="269" t="s">
        <v>548</v>
      </c>
    </row>
    <row r="9" spans="1:5" ht="25.5" x14ac:dyDescent="0.2">
      <c r="A9" s="133" t="s">
        <v>549</v>
      </c>
      <c r="B9" s="265" t="s">
        <v>550</v>
      </c>
      <c r="C9" s="265" t="s">
        <v>551</v>
      </c>
      <c r="D9" s="133" t="s">
        <v>543</v>
      </c>
      <c r="E9" s="269" t="s">
        <v>552</v>
      </c>
    </row>
    <row r="10" spans="1:5" ht="25.5" x14ac:dyDescent="0.2">
      <c r="A10" s="267" t="s">
        <v>553</v>
      </c>
      <c r="B10" s="268" t="s">
        <v>554</v>
      </c>
      <c r="C10" s="268"/>
      <c r="D10" s="267"/>
      <c r="E10" s="269"/>
    </row>
    <row r="11" spans="1:5" ht="25.5" x14ac:dyDescent="0.2">
      <c r="A11" s="267" t="s">
        <v>555</v>
      </c>
      <c r="B11" s="268" t="s">
        <v>556</v>
      </c>
      <c r="C11" s="268" t="s">
        <v>557</v>
      </c>
      <c r="D11" s="267"/>
      <c r="E11" s="269"/>
    </row>
    <row r="12" spans="1:5" ht="29.25" customHeight="1" x14ac:dyDescent="0.2">
      <c r="A12" s="133" t="s">
        <v>558</v>
      </c>
      <c r="B12" s="265" t="s">
        <v>559</v>
      </c>
      <c r="C12" s="265" t="s">
        <v>560</v>
      </c>
      <c r="D12" s="133" t="s">
        <v>543</v>
      </c>
      <c r="E12" s="269" t="s">
        <v>561</v>
      </c>
    </row>
    <row r="13" spans="1:5" ht="25.5" x14ac:dyDescent="0.2">
      <c r="A13" s="133" t="s">
        <v>562</v>
      </c>
      <c r="B13" s="265" t="s">
        <v>563</v>
      </c>
      <c r="C13" s="265" t="s">
        <v>564</v>
      </c>
      <c r="D13" s="133" t="s">
        <v>543</v>
      </c>
      <c r="E13" s="269" t="s">
        <v>565</v>
      </c>
    </row>
    <row r="14" spans="1:5" x14ac:dyDescent="0.2">
      <c r="A14" s="133" t="s">
        <v>566</v>
      </c>
      <c r="B14" s="265" t="s">
        <v>567</v>
      </c>
      <c r="C14" s="265" t="s">
        <v>568</v>
      </c>
      <c r="D14" s="133" t="s">
        <v>543</v>
      </c>
      <c r="E14" s="269" t="s">
        <v>569</v>
      </c>
    </row>
    <row r="15" spans="1:5" ht="25.5" x14ac:dyDescent="0.2">
      <c r="A15" s="133" t="s">
        <v>570</v>
      </c>
      <c r="B15" s="265" t="s">
        <v>571</v>
      </c>
      <c r="C15" s="265" t="s">
        <v>572</v>
      </c>
      <c r="D15" s="133" t="s">
        <v>543</v>
      </c>
      <c r="E15" s="269" t="s">
        <v>573</v>
      </c>
    </row>
    <row r="16" spans="1:5" ht="25.5" x14ac:dyDescent="0.2">
      <c r="A16" s="133" t="s">
        <v>574</v>
      </c>
      <c r="B16" s="265" t="s">
        <v>575</v>
      </c>
      <c r="C16" s="265" t="s">
        <v>576</v>
      </c>
      <c r="D16" s="133"/>
      <c r="E16" s="269"/>
    </row>
    <row r="17" spans="1:6" x14ac:dyDescent="0.2">
      <c r="A17" s="267" t="s">
        <v>577</v>
      </c>
      <c r="B17" s="268" t="s">
        <v>578</v>
      </c>
      <c r="C17" s="268" t="s">
        <v>579</v>
      </c>
      <c r="D17" s="267" t="s">
        <v>543</v>
      </c>
      <c r="E17" s="269" t="s">
        <v>580</v>
      </c>
    </row>
    <row r="18" spans="1:6" ht="25.5" x14ac:dyDescent="0.2">
      <c r="A18" s="133" t="s">
        <v>581</v>
      </c>
      <c r="B18" s="265" t="s">
        <v>582</v>
      </c>
      <c r="C18" s="265" t="s">
        <v>583</v>
      </c>
      <c r="D18" s="133" t="s">
        <v>543</v>
      </c>
      <c r="E18" s="269" t="s">
        <v>584</v>
      </c>
    </row>
    <row r="19" spans="1:6" ht="25.5" x14ac:dyDescent="0.2">
      <c r="A19" s="133" t="s">
        <v>585</v>
      </c>
      <c r="B19" s="265" t="s">
        <v>586</v>
      </c>
      <c r="C19" s="265" t="s">
        <v>587</v>
      </c>
      <c r="D19" s="133" t="s">
        <v>543</v>
      </c>
      <c r="E19" s="269" t="s">
        <v>588</v>
      </c>
    </row>
    <row r="20" spans="1:6" x14ac:dyDescent="0.2">
      <c r="A20" s="267" t="s">
        <v>589</v>
      </c>
      <c r="B20" s="268" t="s">
        <v>590</v>
      </c>
      <c r="C20" s="268"/>
      <c r="D20" s="267"/>
      <c r="E20" s="269"/>
    </row>
    <row r="21" spans="1:6" ht="25.5" x14ac:dyDescent="0.2">
      <c r="A21" s="267" t="s">
        <v>591</v>
      </c>
      <c r="B21" s="268" t="s">
        <v>592</v>
      </c>
      <c r="C21" s="268" t="s">
        <v>593</v>
      </c>
      <c r="D21" s="267" t="s">
        <v>543</v>
      </c>
      <c r="E21" s="269" t="s">
        <v>594</v>
      </c>
      <c r="F21" s="264" t="s">
        <v>595</v>
      </c>
    </row>
    <row r="22" spans="1:6" ht="38.25" x14ac:dyDescent="0.2">
      <c r="A22" s="133" t="s">
        <v>596</v>
      </c>
      <c r="B22" s="265" t="s">
        <v>597</v>
      </c>
      <c r="C22" s="265" t="s">
        <v>598</v>
      </c>
      <c r="D22" s="133" t="s">
        <v>543</v>
      </c>
      <c r="E22" s="269" t="s">
        <v>599</v>
      </c>
      <c r="F22" s="264" t="s">
        <v>595</v>
      </c>
    </row>
    <row r="23" spans="1:6" ht="25.5" x14ac:dyDescent="0.2">
      <c r="A23" s="133" t="s">
        <v>600</v>
      </c>
      <c r="B23" s="265" t="s">
        <v>601</v>
      </c>
      <c r="C23" s="265" t="s">
        <v>602</v>
      </c>
      <c r="D23" s="133" t="s">
        <v>543</v>
      </c>
      <c r="E23" s="269" t="s">
        <v>603</v>
      </c>
    </row>
    <row r="24" spans="1:6" ht="25.5" x14ac:dyDescent="0.2">
      <c r="A24" s="267" t="s">
        <v>604</v>
      </c>
      <c r="B24" s="268" t="s">
        <v>605</v>
      </c>
      <c r="C24" s="268" t="s">
        <v>606</v>
      </c>
      <c r="D24" s="267" t="s">
        <v>543</v>
      </c>
      <c r="E24" s="269" t="s">
        <v>607</v>
      </c>
      <c r="F24" s="264" t="s">
        <v>595</v>
      </c>
    </row>
    <row r="25" spans="1:6" ht="25.5" x14ac:dyDescent="0.2">
      <c r="A25" s="133" t="s">
        <v>608</v>
      </c>
      <c r="B25" s="265" t="s">
        <v>609</v>
      </c>
      <c r="C25" s="265" t="s">
        <v>610</v>
      </c>
      <c r="D25" s="133" t="s">
        <v>543</v>
      </c>
      <c r="E25" s="269" t="s">
        <v>611</v>
      </c>
    </row>
    <row r="26" spans="1:6" ht="38.25" x14ac:dyDescent="0.2">
      <c r="A26" s="133" t="s">
        <v>612</v>
      </c>
      <c r="B26" s="265" t="s">
        <v>613</v>
      </c>
      <c r="C26" s="265" t="s">
        <v>614</v>
      </c>
      <c r="D26" s="133" t="s">
        <v>543</v>
      </c>
      <c r="E26" s="269" t="s">
        <v>615</v>
      </c>
    </row>
    <row r="27" spans="1:6" ht="25.5" x14ac:dyDescent="0.2">
      <c r="A27" s="133" t="s">
        <v>616</v>
      </c>
      <c r="B27" s="265" t="s">
        <v>617</v>
      </c>
      <c r="C27" s="265" t="s">
        <v>618</v>
      </c>
      <c r="D27" s="133"/>
      <c r="E27" s="269"/>
    </row>
    <row r="28" spans="1:6" x14ac:dyDescent="0.2">
      <c r="A28" s="267" t="s">
        <v>619</v>
      </c>
      <c r="B28" s="268" t="s">
        <v>620</v>
      </c>
      <c r="C28" s="268" t="s">
        <v>621</v>
      </c>
      <c r="D28" s="267"/>
      <c r="E28" s="269"/>
    </row>
    <row r="29" spans="1:6" ht="25.5" x14ac:dyDescent="0.2">
      <c r="A29" s="133" t="s">
        <v>622</v>
      </c>
      <c r="B29" s="265" t="s">
        <v>623</v>
      </c>
      <c r="C29" s="265" t="s">
        <v>624</v>
      </c>
      <c r="D29" s="133" t="s">
        <v>543</v>
      </c>
      <c r="E29" s="269" t="s">
        <v>625</v>
      </c>
      <c r="F29" s="264" t="s">
        <v>595</v>
      </c>
    </row>
    <row r="30" spans="1:6" x14ac:dyDescent="0.2">
      <c r="A30" s="267" t="s">
        <v>626</v>
      </c>
      <c r="B30" s="268" t="s">
        <v>627</v>
      </c>
      <c r="C30" s="268"/>
      <c r="D30" s="267"/>
      <c r="E30" s="269"/>
    </row>
    <row r="31" spans="1:6" x14ac:dyDescent="0.2">
      <c r="A31" s="267" t="s">
        <v>628</v>
      </c>
      <c r="B31" s="268" t="s">
        <v>629</v>
      </c>
      <c r="C31" s="268" t="s">
        <v>630</v>
      </c>
      <c r="D31" s="267"/>
      <c r="E31" s="269"/>
    </row>
    <row r="32" spans="1:6" ht="25.5" x14ac:dyDescent="0.2">
      <c r="A32" s="133" t="s">
        <v>631</v>
      </c>
      <c r="B32" s="265" t="s">
        <v>632</v>
      </c>
      <c r="C32" s="265" t="s">
        <v>633</v>
      </c>
      <c r="D32" s="133" t="s">
        <v>543</v>
      </c>
      <c r="E32" s="269" t="s">
        <v>634</v>
      </c>
      <c r="F32" s="264" t="s">
        <v>595</v>
      </c>
    </row>
    <row r="33" spans="1:6" x14ac:dyDescent="0.2">
      <c r="A33" s="133" t="s">
        <v>635</v>
      </c>
      <c r="B33" s="265" t="s">
        <v>636</v>
      </c>
      <c r="C33" s="265" t="s">
        <v>637</v>
      </c>
      <c r="D33" s="133"/>
      <c r="E33" s="269"/>
    </row>
    <row r="34" spans="1:6" ht="25.5" x14ac:dyDescent="0.2">
      <c r="A34" s="133" t="s">
        <v>638</v>
      </c>
      <c r="B34" s="265" t="s">
        <v>639</v>
      </c>
      <c r="C34" s="265" t="s">
        <v>640</v>
      </c>
      <c r="D34" s="133"/>
      <c r="E34" s="269"/>
    </row>
    <row r="35" spans="1:6" ht="25.5" x14ac:dyDescent="0.2">
      <c r="A35" s="133" t="s">
        <v>641</v>
      </c>
      <c r="B35" s="265" t="s">
        <v>642</v>
      </c>
      <c r="C35" s="265" t="s">
        <v>643</v>
      </c>
      <c r="D35" s="133" t="s">
        <v>543</v>
      </c>
      <c r="E35" s="269" t="s">
        <v>644</v>
      </c>
      <c r="F35" s="264" t="s">
        <v>595</v>
      </c>
    </row>
    <row r="36" spans="1:6" ht="25.5" x14ac:dyDescent="0.2">
      <c r="A36" s="133" t="s">
        <v>645</v>
      </c>
      <c r="B36" s="265" t="s">
        <v>646</v>
      </c>
      <c r="C36" s="265" t="s">
        <v>647</v>
      </c>
      <c r="D36" s="133" t="s">
        <v>543</v>
      </c>
      <c r="E36" s="269" t="s">
        <v>648</v>
      </c>
      <c r="F36" s="264" t="s">
        <v>595</v>
      </c>
    </row>
    <row r="37" spans="1:6" ht="25.5" x14ac:dyDescent="0.2">
      <c r="A37" s="133" t="s">
        <v>649</v>
      </c>
      <c r="B37" s="265" t="s">
        <v>646</v>
      </c>
      <c r="C37" s="265" t="s">
        <v>650</v>
      </c>
      <c r="D37" s="133" t="s">
        <v>543</v>
      </c>
      <c r="E37" s="269" t="s">
        <v>651</v>
      </c>
      <c r="F37" s="264" t="s">
        <v>595</v>
      </c>
    </row>
    <row r="38" spans="1:6" ht="25.5" x14ac:dyDescent="0.2">
      <c r="A38" s="133" t="s">
        <v>652</v>
      </c>
      <c r="B38" s="265" t="s">
        <v>653</v>
      </c>
      <c r="C38" s="265" t="s">
        <v>654</v>
      </c>
      <c r="D38" s="133"/>
      <c r="E38" s="269"/>
    </row>
    <row r="39" spans="1:6" ht="25.5" x14ac:dyDescent="0.2">
      <c r="A39" s="133" t="s">
        <v>655</v>
      </c>
      <c r="B39" s="265" t="s">
        <v>656</v>
      </c>
      <c r="C39" s="265" t="s">
        <v>657</v>
      </c>
      <c r="D39" s="133" t="s">
        <v>543</v>
      </c>
      <c r="E39" s="269" t="s">
        <v>658</v>
      </c>
      <c r="F39" s="264" t="s">
        <v>595</v>
      </c>
    </row>
    <row r="40" spans="1:6" ht="25.5" x14ac:dyDescent="0.2">
      <c r="A40" s="133" t="s">
        <v>659</v>
      </c>
      <c r="B40" s="265" t="s">
        <v>660</v>
      </c>
      <c r="C40" s="265" t="s">
        <v>661</v>
      </c>
      <c r="D40" s="133" t="s">
        <v>543</v>
      </c>
      <c r="E40" s="269" t="s">
        <v>662</v>
      </c>
      <c r="F40" s="264" t="s">
        <v>595</v>
      </c>
    </row>
    <row r="41" spans="1:6" x14ac:dyDescent="0.2">
      <c r="A41" s="133" t="s">
        <v>663</v>
      </c>
      <c r="B41" s="265" t="s">
        <v>664</v>
      </c>
      <c r="C41" s="265" t="s">
        <v>665</v>
      </c>
      <c r="D41" s="133"/>
      <c r="F41" s="264" t="s">
        <v>595</v>
      </c>
    </row>
    <row r="42" spans="1:6" ht="25.5" x14ac:dyDescent="0.2">
      <c r="A42" s="133" t="s">
        <v>666</v>
      </c>
      <c r="B42" s="265" t="s">
        <v>667</v>
      </c>
      <c r="C42" s="265" t="s">
        <v>668</v>
      </c>
      <c r="D42" s="133" t="s">
        <v>543</v>
      </c>
      <c r="E42" s="269" t="s">
        <v>669</v>
      </c>
      <c r="F42" s="264" t="s">
        <v>595</v>
      </c>
    </row>
    <row r="43" spans="1:6" x14ac:dyDescent="0.2">
      <c r="A43" s="267" t="s">
        <v>670</v>
      </c>
      <c r="B43" s="268" t="s">
        <v>671</v>
      </c>
      <c r="C43" s="268"/>
      <c r="D43" s="267"/>
      <c r="E43" s="269"/>
    </row>
    <row r="44" spans="1:6" ht="25.5" x14ac:dyDescent="0.2">
      <c r="A44" s="267" t="s">
        <v>672</v>
      </c>
      <c r="B44" s="268" t="s">
        <v>673</v>
      </c>
      <c r="C44" s="268" t="s">
        <v>674</v>
      </c>
      <c r="D44" s="267"/>
      <c r="E44" s="269"/>
    </row>
    <row r="45" spans="1:6" ht="40.5" customHeight="1" x14ac:dyDescent="0.2">
      <c r="A45" s="133" t="s">
        <v>675</v>
      </c>
      <c r="B45" s="265" t="s">
        <v>676</v>
      </c>
      <c r="C45" s="265" t="s">
        <v>677</v>
      </c>
      <c r="D45" s="133" t="s">
        <v>543</v>
      </c>
      <c r="E45" s="269" t="s">
        <v>678</v>
      </c>
      <c r="F45" s="264" t="s">
        <v>595</v>
      </c>
    </row>
    <row r="46" spans="1:6" ht="25.5" x14ac:dyDescent="0.2">
      <c r="A46" s="133" t="s">
        <v>679</v>
      </c>
      <c r="B46" s="265" t="s">
        <v>680</v>
      </c>
      <c r="C46" s="265" t="s">
        <v>681</v>
      </c>
      <c r="D46" s="133" t="s">
        <v>543</v>
      </c>
      <c r="E46" s="269" t="s">
        <v>682</v>
      </c>
      <c r="F46" s="264" t="s">
        <v>595</v>
      </c>
    </row>
    <row r="47" spans="1:6" x14ac:dyDescent="0.2">
      <c r="A47" s="267" t="s">
        <v>683</v>
      </c>
      <c r="B47" s="268" t="s">
        <v>684</v>
      </c>
      <c r="C47" s="268" t="s">
        <v>685</v>
      </c>
      <c r="D47" s="267"/>
      <c r="E47" s="269"/>
    </row>
    <row r="48" spans="1:6" ht="25.5" x14ac:dyDescent="0.2">
      <c r="A48" s="133" t="s">
        <v>686</v>
      </c>
      <c r="B48" s="265" t="s">
        <v>687</v>
      </c>
      <c r="C48" s="265" t="s">
        <v>688</v>
      </c>
      <c r="D48" s="133"/>
      <c r="E48" s="269"/>
      <c r="F48" s="264" t="s">
        <v>595</v>
      </c>
    </row>
    <row r="49" spans="1:6" ht="25.5" x14ac:dyDescent="0.2">
      <c r="A49" s="133" t="s">
        <v>689</v>
      </c>
      <c r="B49" s="265" t="s">
        <v>690</v>
      </c>
      <c r="C49" s="265" t="s">
        <v>691</v>
      </c>
      <c r="D49" s="133" t="s">
        <v>543</v>
      </c>
      <c r="E49" s="269" t="s">
        <v>692</v>
      </c>
      <c r="F49" s="264" t="s">
        <v>595</v>
      </c>
    </row>
    <row r="50" spans="1:6" ht="25.5" x14ac:dyDescent="0.2">
      <c r="A50" s="133" t="s">
        <v>693</v>
      </c>
      <c r="B50" s="265" t="s">
        <v>694</v>
      </c>
      <c r="C50" s="265" t="s">
        <v>695</v>
      </c>
      <c r="D50" s="133"/>
      <c r="E50" s="269"/>
    </row>
    <row r="51" spans="1:6" ht="29.25" customHeight="1" x14ac:dyDescent="0.2">
      <c r="A51" s="133" t="s">
        <v>696</v>
      </c>
      <c r="B51" s="265" t="s">
        <v>697</v>
      </c>
      <c r="C51" s="265" t="s">
        <v>698</v>
      </c>
      <c r="D51" s="133"/>
      <c r="E51" s="269"/>
    </row>
    <row r="52" spans="1:6" ht="25.5" x14ac:dyDescent="0.2">
      <c r="A52" s="133" t="s">
        <v>699</v>
      </c>
      <c r="B52" s="265" t="s">
        <v>700</v>
      </c>
      <c r="C52" s="265" t="s">
        <v>701</v>
      </c>
      <c r="D52" s="133" t="s">
        <v>543</v>
      </c>
      <c r="E52" s="269" t="s">
        <v>702</v>
      </c>
      <c r="F52" s="264" t="s">
        <v>595</v>
      </c>
    </row>
    <row r="53" spans="1:6" x14ac:dyDescent="0.2">
      <c r="A53" s="267" t="s">
        <v>703</v>
      </c>
      <c r="B53" s="268" t="s">
        <v>704</v>
      </c>
      <c r="C53" s="268" t="s">
        <v>705</v>
      </c>
      <c r="D53" s="267" t="s">
        <v>543</v>
      </c>
      <c r="E53" s="272" t="s">
        <v>706</v>
      </c>
    </row>
    <row r="54" spans="1:6" ht="25.5" x14ac:dyDescent="0.2">
      <c r="A54" s="133" t="s">
        <v>707</v>
      </c>
      <c r="B54" s="265" t="s">
        <v>708</v>
      </c>
      <c r="C54" s="265" t="s">
        <v>709</v>
      </c>
      <c r="D54" s="133"/>
      <c r="E54" s="269"/>
    </row>
    <row r="55" spans="1:6" ht="18" customHeight="1" x14ac:dyDescent="0.2">
      <c r="A55" s="133" t="s">
        <v>710</v>
      </c>
      <c r="B55" s="265" t="s">
        <v>711</v>
      </c>
      <c r="C55" s="265" t="s">
        <v>712</v>
      </c>
      <c r="D55" s="133" t="s">
        <v>543</v>
      </c>
      <c r="E55" s="269" t="s">
        <v>713</v>
      </c>
      <c r="F55" s="264" t="s">
        <v>595</v>
      </c>
    </row>
    <row r="56" spans="1:6" ht="14.25" customHeight="1" x14ac:dyDescent="0.2">
      <c r="A56" s="133" t="s">
        <v>714</v>
      </c>
      <c r="B56" s="265" t="s">
        <v>715</v>
      </c>
      <c r="C56" s="273" t="s">
        <v>716</v>
      </c>
      <c r="D56" s="274" t="s">
        <v>543</v>
      </c>
      <c r="E56" s="269" t="s">
        <v>717</v>
      </c>
      <c r="F56" s="264" t="s">
        <v>595</v>
      </c>
    </row>
    <row r="57" spans="1:6" ht="25.5" x14ac:dyDescent="0.2">
      <c r="A57" s="133" t="s">
        <v>718</v>
      </c>
      <c r="B57" s="265" t="s">
        <v>719</v>
      </c>
      <c r="C57" s="265" t="s">
        <v>720</v>
      </c>
      <c r="D57" s="133" t="s">
        <v>543</v>
      </c>
      <c r="E57" s="269" t="s">
        <v>721</v>
      </c>
    </row>
    <row r="58" spans="1:6" x14ac:dyDescent="0.2">
      <c r="A58" s="133" t="s">
        <v>722</v>
      </c>
      <c r="B58" s="265" t="s">
        <v>723</v>
      </c>
      <c r="C58" s="265" t="s">
        <v>724</v>
      </c>
      <c r="D58" s="133" t="s">
        <v>543</v>
      </c>
      <c r="E58" s="269" t="s">
        <v>725</v>
      </c>
    </row>
    <row r="59" spans="1:6" ht="29.25" customHeight="1" x14ac:dyDescent="0.2">
      <c r="A59" s="133" t="s">
        <v>726</v>
      </c>
      <c r="B59" s="265" t="s">
        <v>727</v>
      </c>
      <c r="C59" s="265" t="s">
        <v>728</v>
      </c>
      <c r="D59" s="133"/>
      <c r="E59" s="269"/>
    </row>
    <row r="60" spans="1:6" ht="25.5" x14ac:dyDescent="0.2">
      <c r="A60" s="133" t="s">
        <v>729</v>
      </c>
      <c r="B60" s="265" t="s">
        <v>730</v>
      </c>
      <c r="C60" s="265" t="s">
        <v>731</v>
      </c>
      <c r="D60" s="133" t="s">
        <v>543</v>
      </c>
      <c r="E60" s="269" t="s">
        <v>732</v>
      </c>
      <c r="F60" s="264" t="s">
        <v>595</v>
      </c>
    </row>
    <row r="61" spans="1:6" x14ac:dyDescent="0.2">
      <c r="A61" s="267" t="s">
        <v>733</v>
      </c>
      <c r="B61" s="268" t="s">
        <v>734</v>
      </c>
      <c r="C61" s="268"/>
      <c r="D61" s="267"/>
      <c r="E61" s="269"/>
    </row>
    <row r="62" spans="1:6" ht="14.25" customHeight="1" x14ac:dyDescent="0.2">
      <c r="A62" s="275"/>
      <c r="B62" s="276"/>
      <c r="C62" s="277" t="s">
        <v>735</v>
      </c>
      <c r="D62" s="278"/>
      <c r="E62" s="269"/>
    </row>
    <row r="63" spans="1:6" x14ac:dyDescent="0.2">
      <c r="A63" s="267" t="s">
        <v>736</v>
      </c>
      <c r="B63" s="268" t="s">
        <v>737</v>
      </c>
      <c r="C63" s="268"/>
      <c r="D63" s="267"/>
      <c r="E63" s="269"/>
    </row>
    <row r="64" spans="1:6" ht="25.5" x14ac:dyDescent="0.2">
      <c r="A64" s="133" t="s">
        <v>738</v>
      </c>
      <c r="B64" s="265" t="s">
        <v>739</v>
      </c>
      <c r="C64" s="265" t="s">
        <v>740</v>
      </c>
      <c r="D64" s="133"/>
      <c r="E64" s="269"/>
    </row>
    <row r="65" spans="1:6" ht="25.5" x14ac:dyDescent="0.2">
      <c r="A65" s="133" t="s">
        <v>741</v>
      </c>
      <c r="B65" s="265" t="s">
        <v>742</v>
      </c>
      <c r="C65" s="265" t="s">
        <v>743</v>
      </c>
      <c r="D65" s="133"/>
      <c r="E65" s="269"/>
    </row>
    <row r="66" spans="1:6" x14ac:dyDescent="0.2">
      <c r="A66" s="267" t="s">
        <v>744</v>
      </c>
      <c r="B66" s="268" t="s">
        <v>745</v>
      </c>
      <c r="C66" s="268"/>
      <c r="D66" s="267"/>
      <c r="E66" s="269"/>
    </row>
    <row r="67" spans="1:6" ht="25.5" x14ac:dyDescent="0.2">
      <c r="A67" s="267" t="s">
        <v>746</v>
      </c>
      <c r="B67" s="268" t="s">
        <v>747</v>
      </c>
      <c r="C67" s="268" t="s">
        <v>748</v>
      </c>
      <c r="D67" s="267"/>
      <c r="E67" s="269"/>
    </row>
    <row r="68" spans="1:6" ht="25.5" x14ac:dyDescent="0.2">
      <c r="A68" s="133" t="s">
        <v>749</v>
      </c>
      <c r="B68" s="265" t="s">
        <v>750</v>
      </c>
      <c r="C68" s="265" t="s">
        <v>751</v>
      </c>
      <c r="D68" s="133" t="s">
        <v>543</v>
      </c>
      <c r="E68" s="269" t="s">
        <v>752</v>
      </c>
    </row>
    <row r="69" spans="1:6" ht="25.5" x14ac:dyDescent="0.2">
      <c r="A69" s="133" t="s">
        <v>753</v>
      </c>
      <c r="B69" s="265" t="s">
        <v>754</v>
      </c>
      <c r="C69" s="265" t="s">
        <v>755</v>
      </c>
      <c r="D69" s="133" t="s">
        <v>543</v>
      </c>
      <c r="E69" s="269" t="s">
        <v>756</v>
      </c>
      <c r="F69" s="264" t="s">
        <v>595</v>
      </c>
    </row>
    <row r="70" spans="1:6" ht="25.5" x14ac:dyDescent="0.2">
      <c r="A70" s="133" t="s">
        <v>757</v>
      </c>
      <c r="B70" s="265" t="s">
        <v>758</v>
      </c>
      <c r="C70" s="265" t="s">
        <v>759</v>
      </c>
      <c r="D70" s="133" t="s">
        <v>543</v>
      </c>
      <c r="E70" s="269" t="s">
        <v>760</v>
      </c>
    </row>
    <row r="71" spans="1:6" ht="25.5" x14ac:dyDescent="0.2">
      <c r="A71" s="133" t="s">
        <v>761</v>
      </c>
      <c r="B71" s="265" t="s">
        <v>762</v>
      </c>
      <c r="C71" s="265" t="s">
        <v>763</v>
      </c>
      <c r="D71" s="133" t="s">
        <v>543</v>
      </c>
      <c r="E71" s="269" t="s">
        <v>764</v>
      </c>
    </row>
    <row r="72" spans="1:6" x14ac:dyDescent="0.2">
      <c r="A72" s="133" t="s">
        <v>765</v>
      </c>
      <c r="B72" s="265" t="s">
        <v>766</v>
      </c>
      <c r="C72" s="265" t="s">
        <v>767</v>
      </c>
      <c r="D72" s="133" t="s">
        <v>543</v>
      </c>
      <c r="E72" s="269" t="s">
        <v>768</v>
      </c>
      <c r="F72" s="264" t="s">
        <v>595</v>
      </c>
    </row>
    <row r="73" spans="1:6" ht="25.5" x14ac:dyDescent="0.2">
      <c r="A73" s="133" t="s">
        <v>769</v>
      </c>
      <c r="B73" s="265" t="s">
        <v>770</v>
      </c>
      <c r="C73" s="273" t="s">
        <v>771</v>
      </c>
      <c r="D73" s="274"/>
      <c r="E73" s="269"/>
    </row>
    <row r="74" spans="1:6" x14ac:dyDescent="0.2">
      <c r="A74" s="279" t="s">
        <v>772</v>
      </c>
      <c r="B74" s="280" t="s">
        <v>773</v>
      </c>
      <c r="C74" s="265" t="s">
        <v>774</v>
      </c>
      <c r="D74" s="133"/>
      <c r="E74" s="269"/>
    </row>
    <row r="75" spans="1:6" ht="25.5" x14ac:dyDescent="0.2">
      <c r="A75" s="133" t="s">
        <v>775</v>
      </c>
      <c r="B75" s="265" t="s">
        <v>776</v>
      </c>
      <c r="C75" s="265" t="s">
        <v>777</v>
      </c>
      <c r="D75" s="133" t="s">
        <v>543</v>
      </c>
      <c r="E75" s="269" t="s">
        <v>778</v>
      </c>
      <c r="F75" s="264" t="s">
        <v>595</v>
      </c>
    </row>
    <row r="76" spans="1:6" x14ac:dyDescent="0.2">
      <c r="A76" s="133" t="s">
        <v>779</v>
      </c>
      <c r="B76" s="265" t="s">
        <v>780</v>
      </c>
      <c r="C76" s="265" t="s">
        <v>781</v>
      </c>
      <c r="D76" s="133" t="s">
        <v>543</v>
      </c>
      <c r="E76" s="269" t="s">
        <v>782</v>
      </c>
    </row>
    <row r="77" spans="1:6" ht="25.5" x14ac:dyDescent="0.2">
      <c r="A77" s="133" t="s">
        <v>783</v>
      </c>
      <c r="B77" s="265" t="s">
        <v>784</v>
      </c>
      <c r="C77" s="265" t="s">
        <v>785</v>
      </c>
      <c r="D77" s="133" t="s">
        <v>543</v>
      </c>
      <c r="E77" s="269" t="s">
        <v>786</v>
      </c>
      <c r="F77" s="264" t="s">
        <v>595</v>
      </c>
    </row>
    <row r="78" spans="1:6" x14ac:dyDescent="0.2">
      <c r="A78" s="133" t="s">
        <v>787</v>
      </c>
      <c r="B78" s="265" t="s">
        <v>788</v>
      </c>
      <c r="C78" s="265" t="s">
        <v>789</v>
      </c>
      <c r="D78" s="133" t="s">
        <v>543</v>
      </c>
      <c r="E78" s="269" t="s">
        <v>790</v>
      </c>
      <c r="F78" s="264" t="s">
        <v>595</v>
      </c>
    </row>
    <row r="79" spans="1:6" x14ac:dyDescent="0.2">
      <c r="A79" s="133" t="s">
        <v>791</v>
      </c>
      <c r="B79" s="265" t="s">
        <v>792</v>
      </c>
      <c r="C79" s="265" t="s">
        <v>793</v>
      </c>
      <c r="D79" s="133" t="s">
        <v>543</v>
      </c>
      <c r="E79" s="269" t="s">
        <v>794</v>
      </c>
    </row>
    <row r="80" spans="1:6" ht="25.5" x14ac:dyDescent="0.2">
      <c r="A80" s="133" t="s">
        <v>795</v>
      </c>
      <c r="B80" s="265" t="s">
        <v>796</v>
      </c>
      <c r="C80" s="265" t="s">
        <v>797</v>
      </c>
      <c r="D80" s="133" t="s">
        <v>543</v>
      </c>
      <c r="E80" s="269" t="s">
        <v>798</v>
      </c>
      <c r="F80" s="264" t="s">
        <v>595</v>
      </c>
    </row>
    <row r="81" spans="1:6" ht="25.5" x14ac:dyDescent="0.2">
      <c r="A81" s="133" t="s">
        <v>799</v>
      </c>
      <c r="B81" s="265" t="s">
        <v>800</v>
      </c>
      <c r="C81" s="265" t="s">
        <v>801</v>
      </c>
      <c r="D81" s="133" t="s">
        <v>543</v>
      </c>
      <c r="E81" s="269" t="s">
        <v>802</v>
      </c>
    </row>
    <row r="82" spans="1:6" x14ac:dyDescent="0.2">
      <c r="A82" s="133" t="s">
        <v>803</v>
      </c>
      <c r="B82" s="265" t="s">
        <v>804</v>
      </c>
      <c r="C82" s="265" t="s">
        <v>805</v>
      </c>
      <c r="D82" s="133" t="s">
        <v>543</v>
      </c>
      <c r="E82" s="269" t="s">
        <v>806</v>
      </c>
      <c r="F82" s="264" t="s">
        <v>595</v>
      </c>
    </row>
    <row r="83" spans="1:6" ht="25.5" x14ac:dyDescent="0.2">
      <c r="A83" s="133" t="s">
        <v>807</v>
      </c>
      <c r="B83" s="265" t="s">
        <v>808</v>
      </c>
      <c r="C83" s="265" t="s">
        <v>809</v>
      </c>
      <c r="D83" s="133" t="s">
        <v>543</v>
      </c>
      <c r="E83" s="269" t="s">
        <v>810</v>
      </c>
    </row>
    <row r="84" spans="1:6" ht="18.75" customHeight="1" x14ac:dyDescent="0.2">
      <c r="A84" s="267" t="s">
        <v>811</v>
      </c>
      <c r="B84" s="268" t="s">
        <v>812</v>
      </c>
      <c r="C84" s="268"/>
      <c r="D84" s="267"/>
      <c r="E84" s="269" t="s">
        <v>813</v>
      </c>
    </row>
    <row r="85" spans="1:6" ht="29.25" customHeight="1" x14ac:dyDescent="0.2">
      <c r="A85" s="267" t="s">
        <v>814</v>
      </c>
      <c r="B85" s="268" t="s">
        <v>815</v>
      </c>
      <c r="C85" s="281" t="s">
        <v>816</v>
      </c>
      <c r="D85" s="267"/>
      <c r="E85" s="272" t="s">
        <v>817</v>
      </c>
    </row>
    <row r="86" spans="1:6" ht="25.5" x14ac:dyDescent="0.2">
      <c r="A86" s="133" t="s">
        <v>818</v>
      </c>
      <c r="B86" s="265" t="s">
        <v>819</v>
      </c>
      <c r="C86" s="265" t="s">
        <v>820</v>
      </c>
      <c r="D86" s="133" t="s">
        <v>543</v>
      </c>
      <c r="E86" s="269" t="s">
        <v>821</v>
      </c>
      <c r="F86" s="264" t="s">
        <v>595</v>
      </c>
    </row>
    <row r="87" spans="1:6" ht="25.5" x14ac:dyDescent="0.2">
      <c r="A87" s="133" t="s">
        <v>822</v>
      </c>
      <c r="B87" s="265" t="s">
        <v>823</v>
      </c>
      <c r="C87" s="265" t="s">
        <v>824</v>
      </c>
      <c r="D87" s="133" t="s">
        <v>543</v>
      </c>
      <c r="E87" s="269" t="s">
        <v>825</v>
      </c>
      <c r="F87" s="264" t="s">
        <v>595</v>
      </c>
    </row>
    <row r="88" spans="1:6" ht="25.5" x14ac:dyDescent="0.2">
      <c r="A88" s="133" t="s">
        <v>826</v>
      </c>
      <c r="B88" s="265" t="s">
        <v>827</v>
      </c>
      <c r="C88" s="265" t="s">
        <v>828</v>
      </c>
      <c r="D88" s="133" t="s">
        <v>543</v>
      </c>
      <c r="E88" s="269" t="s">
        <v>829</v>
      </c>
      <c r="F88" s="264" t="s">
        <v>595</v>
      </c>
    </row>
    <row r="89" spans="1:6" ht="25.5" x14ac:dyDescent="0.2">
      <c r="A89" s="133" t="s">
        <v>830</v>
      </c>
      <c r="B89" s="265" t="s">
        <v>831</v>
      </c>
      <c r="C89" s="265" t="s">
        <v>832</v>
      </c>
      <c r="D89" s="133" t="s">
        <v>543</v>
      </c>
      <c r="E89" s="269" t="s">
        <v>833</v>
      </c>
    </row>
    <row r="90" spans="1:6" ht="40.5" customHeight="1" x14ac:dyDescent="0.2">
      <c r="A90" s="267" t="s">
        <v>834</v>
      </c>
      <c r="B90" s="268" t="s">
        <v>835</v>
      </c>
      <c r="C90" s="268" t="s">
        <v>836</v>
      </c>
      <c r="D90" s="267" t="s">
        <v>543</v>
      </c>
      <c r="E90" s="269" t="s">
        <v>837</v>
      </c>
    </row>
    <row r="91" spans="1:6" ht="25.5" x14ac:dyDescent="0.2">
      <c r="A91" s="133" t="s">
        <v>838</v>
      </c>
      <c r="B91" s="265" t="s">
        <v>839</v>
      </c>
      <c r="C91" s="265" t="s">
        <v>840</v>
      </c>
      <c r="D91" s="133" t="s">
        <v>543</v>
      </c>
      <c r="E91" s="269" t="s">
        <v>841</v>
      </c>
      <c r="F91" s="264" t="s">
        <v>595</v>
      </c>
    </row>
    <row r="92" spans="1:6" x14ac:dyDescent="0.2">
      <c r="A92" s="267" t="s">
        <v>842</v>
      </c>
      <c r="B92" s="268" t="s">
        <v>843</v>
      </c>
      <c r="C92" s="268" t="s">
        <v>844</v>
      </c>
      <c r="D92" s="267" t="s">
        <v>543</v>
      </c>
      <c r="E92" s="269" t="s">
        <v>845</v>
      </c>
      <c r="F92" s="264" t="s">
        <v>595</v>
      </c>
    </row>
    <row r="93" spans="1:6" ht="25.5" x14ac:dyDescent="0.2">
      <c r="A93" s="133" t="s">
        <v>846</v>
      </c>
      <c r="B93" s="265" t="s">
        <v>847</v>
      </c>
      <c r="C93" s="265" t="s">
        <v>848</v>
      </c>
      <c r="D93" s="133" t="s">
        <v>543</v>
      </c>
      <c r="E93" s="269" t="s">
        <v>849</v>
      </c>
      <c r="F93" s="264" t="s">
        <v>595</v>
      </c>
    </row>
    <row r="94" spans="1:6" x14ac:dyDescent="0.2">
      <c r="A94" s="267" t="s">
        <v>850</v>
      </c>
      <c r="B94" s="268" t="s">
        <v>851</v>
      </c>
      <c r="C94" s="268" t="s">
        <v>852</v>
      </c>
      <c r="D94" s="267"/>
      <c r="E94" s="269" t="s">
        <v>853</v>
      </c>
    </row>
    <row r="95" spans="1:6" ht="25.5" x14ac:dyDescent="0.2">
      <c r="A95" s="133" t="s">
        <v>854</v>
      </c>
      <c r="B95" s="265" t="s">
        <v>855</v>
      </c>
      <c r="C95" s="265" t="s">
        <v>856</v>
      </c>
      <c r="D95" s="133" t="s">
        <v>543</v>
      </c>
      <c r="E95" s="269" t="s">
        <v>857</v>
      </c>
      <c r="F95" s="264" t="s">
        <v>595</v>
      </c>
    </row>
    <row r="96" spans="1:6" x14ac:dyDescent="0.2">
      <c r="A96" s="133" t="s">
        <v>858</v>
      </c>
      <c r="B96" s="265" t="s">
        <v>859</v>
      </c>
      <c r="C96" s="265" t="s">
        <v>860</v>
      </c>
      <c r="D96" s="133" t="s">
        <v>543</v>
      </c>
      <c r="E96" s="269" t="s">
        <v>861</v>
      </c>
    </row>
    <row r="97" spans="1:6" ht="25.5" x14ac:dyDescent="0.2">
      <c r="A97" s="133" t="s">
        <v>862</v>
      </c>
      <c r="B97" s="265" t="s">
        <v>863</v>
      </c>
      <c r="C97" s="265" t="s">
        <v>864</v>
      </c>
      <c r="D97" s="133" t="s">
        <v>865</v>
      </c>
      <c r="E97" s="269" t="s">
        <v>866</v>
      </c>
    </row>
    <row r="98" spans="1:6" ht="25.5" x14ac:dyDescent="0.2">
      <c r="A98" s="133" t="s">
        <v>867</v>
      </c>
      <c r="B98" s="265" t="s">
        <v>868</v>
      </c>
      <c r="C98" s="265" t="s">
        <v>869</v>
      </c>
      <c r="D98" s="133" t="s">
        <v>543</v>
      </c>
      <c r="E98" s="269" t="s">
        <v>870</v>
      </c>
      <c r="F98" s="264" t="s">
        <v>595</v>
      </c>
    </row>
    <row r="99" spans="1:6" x14ac:dyDescent="0.2">
      <c r="A99" s="267" t="s">
        <v>871</v>
      </c>
      <c r="B99" s="268" t="s">
        <v>872</v>
      </c>
      <c r="C99" s="268" t="s">
        <v>873</v>
      </c>
      <c r="D99" s="267"/>
      <c r="E99" s="269"/>
    </row>
    <row r="100" spans="1:6" ht="25.5" x14ac:dyDescent="0.2">
      <c r="A100" s="133" t="s">
        <v>874</v>
      </c>
      <c r="B100" s="265" t="s">
        <v>875</v>
      </c>
      <c r="C100" s="265" t="s">
        <v>876</v>
      </c>
      <c r="D100" s="133" t="s">
        <v>543</v>
      </c>
      <c r="E100" s="269" t="s">
        <v>877</v>
      </c>
      <c r="F100" s="264" t="s">
        <v>595</v>
      </c>
    </row>
    <row r="101" spans="1:6" x14ac:dyDescent="0.2">
      <c r="A101" s="267" t="s">
        <v>878</v>
      </c>
      <c r="B101" s="268" t="s">
        <v>879</v>
      </c>
      <c r="C101" s="268" t="s">
        <v>880</v>
      </c>
      <c r="D101" s="267"/>
      <c r="E101" s="269"/>
    </row>
    <row r="102" spans="1:6" ht="25.5" x14ac:dyDescent="0.2">
      <c r="A102" s="133" t="s">
        <v>881</v>
      </c>
      <c r="B102" s="265" t="s">
        <v>882</v>
      </c>
      <c r="C102" s="265" t="s">
        <v>883</v>
      </c>
      <c r="D102" s="133" t="s">
        <v>543</v>
      </c>
      <c r="E102" s="269" t="s">
        <v>884</v>
      </c>
      <c r="F102" s="264" t="s">
        <v>595</v>
      </c>
    </row>
    <row r="103" spans="1:6" ht="25.5" x14ac:dyDescent="0.2">
      <c r="A103" s="133" t="s">
        <v>885</v>
      </c>
      <c r="B103" s="265" t="s">
        <v>886</v>
      </c>
      <c r="C103" s="265" t="s">
        <v>887</v>
      </c>
      <c r="D103" s="133"/>
      <c r="E103" s="269" t="s">
        <v>888</v>
      </c>
      <c r="F103" s="264" t="s">
        <v>595</v>
      </c>
    </row>
    <row r="104" spans="1:6" ht="25.5" x14ac:dyDescent="0.2">
      <c r="A104" s="267" t="s">
        <v>889</v>
      </c>
      <c r="B104" s="268" t="s">
        <v>890</v>
      </c>
      <c r="C104" s="268" t="s">
        <v>891</v>
      </c>
      <c r="D104" s="267"/>
      <c r="E104" s="269"/>
    </row>
    <row r="105" spans="1:6" ht="25.5" x14ac:dyDescent="0.2">
      <c r="A105" s="133" t="s">
        <v>892</v>
      </c>
      <c r="B105" s="265" t="s">
        <v>893</v>
      </c>
      <c r="C105" s="265" t="s">
        <v>894</v>
      </c>
      <c r="D105" s="133"/>
      <c r="E105" s="269"/>
    </row>
    <row r="106" spans="1:6" x14ac:dyDescent="0.2">
      <c r="A106" s="267" t="s">
        <v>895</v>
      </c>
      <c r="B106" s="268" t="s">
        <v>896</v>
      </c>
      <c r="C106" s="268"/>
      <c r="D106" s="267"/>
      <c r="E106" s="269"/>
    </row>
    <row r="107" spans="1:6" x14ac:dyDescent="0.2">
      <c r="A107" s="267" t="s">
        <v>897</v>
      </c>
      <c r="B107" s="268" t="s">
        <v>898</v>
      </c>
      <c r="C107" s="268" t="s">
        <v>899</v>
      </c>
      <c r="D107" s="267"/>
      <c r="E107" s="269"/>
    </row>
    <row r="108" spans="1:6" x14ac:dyDescent="0.2">
      <c r="A108" s="133" t="s">
        <v>900</v>
      </c>
      <c r="B108" s="265" t="s">
        <v>901</v>
      </c>
      <c r="C108" s="265" t="s">
        <v>902</v>
      </c>
      <c r="D108" s="133" t="s">
        <v>543</v>
      </c>
      <c r="E108" s="269" t="s">
        <v>903</v>
      </c>
      <c r="F108" s="264" t="s">
        <v>595</v>
      </c>
    </row>
    <row r="109" spans="1:6" ht="25.5" x14ac:dyDescent="0.2">
      <c r="A109" s="133" t="s">
        <v>904</v>
      </c>
      <c r="B109" s="265" t="s">
        <v>905</v>
      </c>
      <c r="C109" s="273" t="s">
        <v>906</v>
      </c>
      <c r="D109" s="133" t="s">
        <v>543</v>
      </c>
      <c r="E109" s="269" t="s">
        <v>907</v>
      </c>
    </row>
    <row r="110" spans="1:6" x14ac:dyDescent="0.2">
      <c r="A110" s="133" t="s">
        <v>908</v>
      </c>
      <c r="B110" s="265" t="s">
        <v>909</v>
      </c>
      <c r="C110" s="265" t="s">
        <v>910</v>
      </c>
      <c r="D110" s="133" t="s">
        <v>543</v>
      </c>
      <c r="E110" s="269" t="s">
        <v>911</v>
      </c>
    </row>
    <row r="111" spans="1:6" ht="25.5" x14ac:dyDescent="0.2">
      <c r="A111" s="133" t="s">
        <v>912</v>
      </c>
      <c r="B111" s="265" t="s">
        <v>913</v>
      </c>
      <c r="C111" s="265" t="s">
        <v>914</v>
      </c>
      <c r="D111" s="133" t="s">
        <v>543</v>
      </c>
      <c r="E111" s="269" t="s">
        <v>915</v>
      </c>
      <c r="F111" s="264" t="s">
        <v>595</v>
      </c>
    </row>
    <row r="112" spans="1:6" ht="25.5" x14ac:dyDescent="0.2">
      <c r="A112" s="133" t="s">
        <v>916</v>
      </c>
      <c r="B112" s="265" t="s">
        <v>917</v>
      </c>
      <c r="C112" s="265" t="s">
        <v>918</v>
      </c>
      <c r="D112" s="133"/>
      <c r="E112" s="269"/>
    </row>
    <row r="113" spans="1:6" ht="25.5" x14ac:dyDescent="0.2">
      <c r="A113" s="133" t="s">
        <v>919</v>
      </c>
      <c r="B113" s="265" t="s">
        <v>920</v>
      </c>
      <c r="C113" s="265" t="s">
        <v>921</v>
      </c>
      <c r="D113" s="133" t="s">
        <v>543</v>
      </c>
      <c r="E113" s="269" t="s">
        <v>922</v>
      </c>
      <c r="F113" s="264" t="s">
        <v>595</v>
      </c>
    </row>
    <row r="114" spans="1:6" x14ac:dyDescent="0.2">
      <c r="A114" s="133" t="s">
        <v>923</v>
      </c>
      <c r="B114" s="265" t="s">
        <v>924</v>
      </c>
      <c r="C114" s="265" t="s">
        <v>925</v>
      </c>
      <c r="D114" s="133" t="s">
        <v>543</v>
      </c>
      <c r="E114" s="269" t="s">
        <v>926</v>
      </c>
      <c r="F114" s="264" t="s">
        <v>595</v>
      </c>
    </row>
    <row r="115" spans="1:6" ht="25.5" x14ac:dyDescent="0.2">
      <c r="A115" s="133" t="s">
        <v>927</v>
      </c>
      <c r="B115" s="265" t="s">
        <v>928</v>
      </c>
      <c r="C115" s="265" t="s">
        <v>929</v>
      </c>
      <c r="D115" s="133" t="s">
        <v>543</v>
      </c>
      <c r="E115" s="269" t="s">
        <v>930</v>
      </c>
      <c r="F115" s="264" t="s">
        <v>595</v>
      </c>
    </row>
    <row r="116" spans="1:6" ht="25.5" x14ac:dyDescent="0.2">
      <c r="A116" s="267" t="s">
        <v>931</v>
      </c>
      <c r="B116" s="268" t="s">
        <v>932</v>
      </c>
      <c r="C116" s="268"/>
      <c r="D116" s="267"/>
      <c r="E116" s="269"/>
    </row>
    <row r="117" spans="1:6" ht="25.5" x14ac:dyDescent="0.2">
      <c r="A117" s="267" t="s">
        <v>933</v>
      </c>
      <c r="B117" s="268" t="s">
        <v>934</v>
      </c>
      <c r="C117" s="282" t="s">
        <v>935</v>
      </c>
      <c r="D117" s="267"/>
      <c r="E117" s="269"/>
    </row>
    <row r="118" spans="1:6" ht="25.5" x14ac:dyDescent="0.2">
      <c r="A118" s="133" t="s">
        <v>933</v>
      </c>
      <c r="B118" s="265" t="s">
        <v>936</v>
      </c>
      <c r="C118" s="265" t="s">
        <v>937</v>
      </c>
      <c r="D118" s="133" t="s">
        <v>543</v>
      </c>
      <c r="E118" s="269" t="s">
        <v>938</v>
      </c>
    </row>
    <row r="119" spans="1:6" ht="25.5" x14ac:dyDescent="0.2">
      <c r="A119" s="133" t="s">
        <v>939</v>
      </c>
      <c r="B119" s="283" t="s">
        <v>940</v>
      </c>
      <c r="C119" s="283" t="s">
        <v>941</v>
      </c>
      <c r="D119" s="133"/>
      <c r="E119" s="269"/>
    </row>
    <row r="120" spans="1:6" ht="38.25" x14ac:dyDescent="0.2">
      <c r="A120" s="133" t="s">
        <v>942</v>
      </c>
      <c r="B120" s="265" t="s">
        <v>943</v>
      </c>
      <c r="C120" s="265" t="s">
        <v>944</v>
      </c>
      <c r="D120" s="133"/>
      <c r="E120" s="269"/>
    </row>
    <row r="121" spans="1:6" ht="25.5" x14ac:dyDescent="0.2">
      <c r="A121" s="267" t="s">
        <v>945</v>
      </c>
      <c r="B121" s="268" t="s">
        <v>946</v>
      </c>
      <c r="C121" s="268" t="s">
        <v>947</v>
      </c>
      <c r="D121" s="267"/>
      <c r="E121" s="269"/>
    </row>
    <row r="122" spans="1:6" ht="25.5" x14ac:dyDescent="0.2">
      <c r="A122" s="133" t="s">
        <v>948</v>
      </c>
      <c r="B122" s="265" t="s">
        <v>949</v>
      </c>
      <c r="C122" s="265" t="s">
        <v>950</v>
      </c>
      <c r="D122" s="133"/>
      <c r="E122" s="269"/>
    </row>
    <row r="123" spans="1:6" ht="25.5" x14ac:dyDescent="0.2">
      <c r="A123" s="133" t="s">
        <v>951</v>
      </c>
      <c r="B123" s="265" t="s">
        <v>952</v>
      </c>
      <c r="C123" s="265" t="s">
        <v>953</v>
      </c>
      <c r="D123" s="133"/>
      <c r="E123" s="269"/>
    </row>
    <row r="124" spans="1:6" ht="27.75" customHeight="1" x14ac:dyDescent="0.2">
      <c r="A124" s="133" t="s">
        <v>954</v>
      </c>
      <c r="B124" s="265" t="s">
        <v>955</v>
      </c>
      <c r="C124" s="265" t="s">
        <v>956</v>
      </c>
      <c r="D124" s="133"/>
      <c r="E124" s="269"/>
    </row>
    <row r="125" spans="1:6" ht="25.5" x14ac:dyDescent="0.2">
      <c r="A125" s="133" t="s">
        <v>957</v>
      </c>
      <c r="B125" s="265" t="s">
        <v>958</v>
      </c>
      <c r="C125" s="265" t="s">
        <v>959</v>
      </c>
      <c r="D125" s="133"/>
      <c r="E125" s="269"/>
    </row>
    <row r="126" spans="1:6" ht="25.5" x14ac:dyDescent="0.2">
      <c r="A126" s="133" t="s">
        <v>960</v>
      </c>
      <c r="B126" s="265" t="s">
        <v>961</v>
      </c>
      <c r="C126" s="265" t="s">
        <v>962</v>
      </c>
      <c r="D126" s="133"/>
      <c r="E126" s="269"/>
    </row>
    <row r="127" spans="1:6" ht="25.5" x14ac:dyDescent="0.2">
      <c r="A127" s="133" t="s">
        <v>963</v>
      </c>
      <c r="B127" s="265" t="s">
        <v>964</v>
      </c>
      <c r="C127" s="265" t="s">
        <v>965</v>
      </c>
      <c r="D127" s="133"/>
      <c r="E127" s="269"/>
    </row>
    <row r="128" spans="1:6" x14ac:dyDescent="0.2">
      <c r="A128" s="133" t="s">
        <v>966</v>
      </c>
      <c r="B128" s="265" t="s">
        <v>967</v>
      </c>
      <c r="C128" s="265" t="s">
        <v>968</v>
      </c>
      <c r="D128" s="133"/>
      <c r="E128" s="269"/>
    </row>
    <row r="129" spans="1:6" ht="25.5" x14ac:dyDescent="0.2">
      <c r="A129" s="133" t="s">
        <v>969</v>
      </c>
      <c r="B129" s="265" t="s">
        <v>970</v>
      </c>
      <c r="C129" s="265" t="s">
        <v>971</v>
      </c>
      <c r="D129" s="133" t="s">
        <v>543</v>
      </c>
      <c r="E129" s="269" t="s">
        <v>972</v>
      </c>
      <c r="F129" s="264" t="s">
        <v>595</v>
      </c>
    </row>
    <row r="130" spans="1:6" ht="25.5" x14ac:dyDescent="0.2">
      <c r="A130" s="133" t="s">
        <v>973</v>
      </c>
      <c r="B130" s="265" t="s">
        <v>974</v>
      </c>
      <c r="C130" s="265" t="s">
        <v>975</v>
      </c>
      <c r="D130" s="133" t="s">
        <v>543</v>
      </c>
      <c r="E130" s="269" t="s">
        <v>976</v>
      </c>
      <c r="F130" s="264" t="s">
        <v>595</v>
      </c>
    </row>
    <row r="131" spans="1:6" x14ac:dyDescent="0.2">
      <c r="A131" s="267" t="s">
        <v>977</v>
      </c>
      <c r="B131" s="268" t="s">
        <v>978</v>
      </c>
      <c r="C131" s="268" t="s">
        <v>979</v>
      </c>
      <c r="D131" s="267"/>
      <c r="E131" s="269"/>
    </row>
    <row r="132" spans="1:6" ht="18" customHeight="1" x14ac:dyDescent="0.2">
      <c r="A132" s="133" t="s">
        <v>980</v>
      </c>
      <c r="B132" s="265" t="s">
        <v>981</v>
      </c>
      <c r="C132" s="265" t="s">
        <v>982</v>
      </c>
      <c r="D132" s="133"/>
      <c r="E132" s="269"/>
    </row>
    <row r="133" spans="1:6" x14ac:dyDescent="0.2">
      <c r="A133" s="267" t="s">
        <v>983</v>
      </c>
      <c r="B133" s="268" t="s">
        <v>984</v>
      </c>
      <c r="C133" s="268"/>
      <c r="D133" s="267"/>
      <c r="E133" s="269"/>
    </row>
    <row r="134" spans="1:6" ht="29.25" customHeight="1" x14ac:dyDescent="0.2">
      <c r="A134" s="267" t="s">
        <v>985</v>
      </c>
      <c r="B134" s="268" t="s">
        <v>986</v>
      </c>
      <c r="C134" s="268" t="s">
        <v>987</v>
      </c>
      <c r="D134" s="267"/>
      <c r="E134" s="269"/>
    </row>
    <row r="135" spans="1:6" ht="25.5" x14ac:dyDescent="0.2">
      <c r="A135" s="133" t="s">
        <v>988</v>
      </c>
      <c r="B135" s="273" t="s">
        <v>989</v>
      </c>
      <c r="C135" s="265" t="s">
        <v>990</v>
      </c>
      <c r="D135" s="133"/>
      <c r="E135" s="269"/>
    </row>
    <row r="136" spans="1:6" ht="25.5" x14ac:dyDescent="0.2">
      <c r="A136" s="133" t="s">
        <v>991</v>
      </c>
      <c r="B136" s="265" t="s">
        <v>992</v>
      </c>
      <c r="C136" s="273" t="s">
        <v>993</v>
      </c>
      <c r="D136" s="274"/>
      <c r="E136" s="269"/>
    </row>
    <row r="137" spans="1:6" ht="27" customHeight="1" x14ac:dyDescent="0.2">
      <c r="A137" s="133" t="s">
        <v>994</v>
      </c>
      <c r="B137" s="265" t="s">
        <v>995</v>
      </c>
      <c r="C137" s="265" t="s">
        <v>996</v>
      </c>
      <c r="D137" s="133"/>
      <c r="E137" s="269"/>
    </row>
    <row r="138" spans="1:6" ht="25.5" x14ac:dyDescent="0.2">
      <c r="A138" s="267" t="s">
        <v>997</v>
      </c>
      <c r="B138" s="268" t="s">
        <v>998</v>
      </c>
      <c r="C138" s="268" t="s">
        <v>999</v>
      </c>
      <c r="D138" s="267"/>
      <c r="E138" s="269"/>
    </row>
    <row r="139" spans="1:6" ht="25.5" x14ac:dyDescent="0.2">
      <c r="A139" s="133" t="s">
        <v>1000</v>
      </c>
      <c r="B139" s="265" t="s">
        <v>1001</v>
      </c>
      <c r="C139" s="265" t="s">
        <v>1002</v>
      </c>
      <c r="D139" s="133" t="s">
        <v>543</v>
      </c>
      <c r="E139" s="269" t="s">
        <v>1003</v>
      </c>
      <c r="F139" s="264" t="s">
        <v>595</v>
      </c>
    </row>
    <row r="140" spans="1:6" ht="38.25" x14ac:dyDescent="0.2">
      <c r="A140" s="133" t="s">
        <v>1004</v>
      </c>
      <c r="B140" s="265" t="s">
        <v>1005</v>
      </c>
      <c r="C140" s="265" t="s">
        <v>1006</v>
      </c>
      <c r="D140" s="133"/>
      <c r="E140" s="269"/>
    </row>
    <row r="141" spans="1:6" ht="25.5" x14ac:dyDescent="0.2">
      <c r="A141" s="133" t="s">
        <v>1007</v>
      </c>
      <c r="B141" s="265" t="s">
        <v>1008</v>
      </c>
      <c r="C141" s="265"/>
      <c r="D141" s="133"/>
      <c r="E141" s="269"/>
    </row>
    <row r="142" spans="1:6" ht="25.5" x14ac:dyDescent="0.2">
      <c r="A142" s="133" t="s">
        <v>1009</v>
      </c>
      <c r="B142" s="265" t="s">
        <v>1010</v>
      </c>
      <c r="C142" s="265" t="s">
        <v>1011</v>
      </c>
      <c r="D142" s="133"/>
      <c r="E142" s="269"/>
    </row>
    <row r="143" spans="1:6" ht="25.5" x14ac:dyDescent="0.2">
      <c r="A143" s="133" t="s">
        <v>1012</v>
      </c>
      <c r="B143" s="265" t="s">
        <v>1013</v>
      </c>
      <c r="C143" s="265" t="s">
        <v>1014</v>
      </c>
      <c r="D143" s="133"/>
      <c r="E143" s="269"/>
    </row>
    <row r="144" spans="1:6" ht="25.5" x14ac:dyDescent="0.2">
      <c r="A144" s="133" t="s">
        <v>1015</v>
      </c>
      <c r="B144" s="265" t="s">
        <v>1016</v>
      </c>
      <c r="C144" s="265" t="s">
        <v>1017</v>
      </c>
      <c r="D144" s="133" t="s">
        <v>543</v>
      </c>
      <c r="E144" s="269" t="s">
        <v>1018</v>
      </c>
      <c r="F144" s="264" t="s">
        <v>595</v>
      </c>
    </row>
    <row r="145" spans="1:6" ht="25.5" x14ac:dyDescent="0.2">
      <c r="A145" s="133" t="s">
        <v>1019</v>
      </c>
      <c r="B145" s="265" t="s">
        <v>1020</v>
      </c>
      <c r="C145" s="265" t="s">
        <v>1021</v>
      </c>
      <c r="D145" s="133" t="s">
        <v>543</v>
      </c>
      <c r="E145" s="269" t="s">
        <v>1022</v>
      </c>
      <c r="F145" s="264" t="s">
        <v>595</v>
      </c>
    </row>
    <row r="146" spans="1:6" ht="36.75" customHeight="1" x14ac:dyDescent="0.2">
      <c r="A146" s="133" t="s">
        <v>1023</v>
      </c>
      <c r="B146" s="273" t="s">
        <v>1024</v>
      </c>
      <c r="C146" s="265" t="s">
        <v>1025</v>
      </c>
      <c r="D146" s="133" t="s">
        <v>543</v>
      </c>
      <c r="E146" s="269" t="s">
        <v>1026</v>
      </c>
      <c r="F146" s="264" t="s">
        <v>595</v>
      </c>
    </row>
    <row r="147" spans="1:6" ht="25.5" x14ac:dyDescent="0.2">
      <c r="A147" s="133" t="s">
        <v>1027</v>
      </c>
      <c r="B147" s="265" t="s">
        <v>1028</v>
      </c>
      <c r="C147" s="265" t="s">
        <v>1029</v>
      </c>
      <c r="D147" s="133" t="s">
        <v>543</v>
      </c>
      <c r="E147" s="269" t="s">
        <v>1030</v>
      </c>
      <c r="F147" s="264" t="s">
        <v>595</v>
      </c>
    </row>
    <row r="148" spans="1:6" ht="25.5" x14ac:dyDescent="0.2">
      <c r="A148" s="133" t="s">
        <v>1031</v>
      </c>
      <c r="B148" s="265" t="s">
        <v>1032</v>
      </c>
      <c r="C148" s="265" t="s">
        <v>1033</v>
      </c>
      <c r="D148" s="133"/>
      <c r="E148" s="269"/>
    </row>
    <row r="149" spans="1:6" ht="25.5" x14ac:dyDescent="0.2">
      <c r="A149" s="133" t="s">
        <v>1034</v>
      </c>
      <c r="B149" s="265" t="s">
        <v>1035</v>
      </c>
      <c r="C149" s="265" t="s">
        <v>1036</v>
      </c>
      <c r="D149" s="133"/>
      <c r="E149" s="269"/>
    </row>
    <row r="150" spans="1:6" ht="38.25" x14ac:dyDescent="0.2">
      <c r="A150" s="267" t="s">
        <v>1037</v>
      </c>
      <c r="B150" s="268" t="s">
        <v>1038</v>
      </c>
      <c r="C150" s="268"/>
      <c r="D150" s="267"/>
      <c r="E150" s="269"/>
    </row>
    <row r="151" spans="1:6" ht="25.5" x14ac:dyDescent="0.2">
      <c r="A151" s="267" t="s">
        <v>1039</v>
      </c>
      <c r="B151" s="268" t="s">
        <v>1040</v>
      </c>
      <c r="C151" s="268" t="s">
        <v>1041</v>
      </c>
      <c r="D151" s="267"/>
      <c r="E151" s="269"/>
    </row>
    <row r="152" spans="1:6" ht="25.5" x14ac:dyDescent="0.2">
      <c r="A152" s="133" t="s">
        <v>1042</v>
      </c>
      <c r="B152" s="265" t="s">
        <v>1043</v>
      </c>
      <c r="C152" s="265" t="s">
        <v>1044</v>
      </c>
      <c r="D152" s="133"/>
      <c r="E152" s="269"/>
    </row>
    <row r="153" spans="1:6" ht="25.5" x14ac:dyDescent="0.2">
      <c r="A153" s="133" t="s">
        <v>1045</v>
      </c>
      <c r="B153" s="265" t="s">
        <v>1046</v>
      </c>
      <c r="C153" s="265" t="s">
        <v>1047</v>
      </c>
      <c r="D153" s="133"/>
      <c r="E153" s="269"/>
    </row>
    <row r="154" spans="1:6" ht="38.25" x14ac:dyDescent="0.2">
      <c r="A154" s="133" t="s">
        <v>1048</v>
      </c>
      <c r="B154" s="265" t="s">
        <v>1049</v>
      </c>
      <c r="C154" s="265" t="s">
        <v>1050</v>
      </c>
      <c r="D154" s="133"/>
      <c r="E154" s="269"/>
    </row>
    <row r="155" spans="1:6" x14ac:dyDescent="0.2">
      <c r="A155" s="133" t="s">
        <v>1051</v>
      </c>
      <c r="B155" s="265" t="s">
        <v>1052</v>
      </c>
      <c r="C155" s="265" t="s">
        <v>1053</v>
      </c>
      <c r="D155" s="133"/>
      <c r="E155" s="269"/>
    </row>
    <row r="156" spans="1:6" ht="25.5" x14ac:dyDescent="0.2">
      <c r="A156" s="133" t="s">
        <v>1054</v>
      </c>
      <c r="B156" s="265" t="s">
        <v>1055</v>
      </c>
      <c r="C156" s="265" t="s">
        <v>1056</v>
      </c>
      <c r="D156" s="133"/>
      <c r="E156" s="269"/>
    </row>
    <row r="157" spans="1:6" x14ac:dyDescent="0.2">
      <c r="A157" s="133" t="s">
        <v>1057</v>
      </c>
      <c r="B157" s="265" t="s">
        <v>288</v>
      </c>
      <c r="C157" s="265"/>
      <c r="D157" s="133"/>
      <c r="E157" s="269"/>
    </row>
    <row r="158" spans="1:6" ht="25.5" x14ac:dyDescent="0.2">
      <c r="A158" s="133" t="s">
        <v>1058</v>
      </c>
      <c r="B158" s="265" t="s">
        <v>1059</v>
      </c>
      <c r="C158" s="265" t="s">
        <v>1060</v>
      </c>
      <c r="D158" s="133"/>
      <c r="E158" s="269"/>
    </row>
    <row r="159" spans="1:6" ht="25.5" x14ac:dyDescent="0.2">
      <c r="A159" s="133" t="s">
        <v>1061</v>
      </c>
      <c r="B159" s="265" t="s">
        <v>1062</v>
      </c>
      <c r="C159" s="265" t="s">
        <v>1063</v>
      </c>
      <c r="D159" s="133"/>
      <c r="E159" s="269"/>
    </row>
    <row r="160" spans="1:6" ht="25.5" x14ac:dyDescent="0.2">
      <c r="A160" s="133" t="s">
        <v>1064</v>
      </c>
      <c r="B160" s="265" t="s">
        <v>1065</v>
      </c>
      <c r="C160" s="265" t="s">
        <v>1066</v>
      </c>
      <c r="D160" s="133"/>
      <c r="E160" s="269"/>
    </row>
    <row r="161" spans="1:6" ht="25.5" x14ac:dyDescent="0.2">
      <c r="A161" s="133" t="s">
        <v>1067</v>
      </c>
      <c r="B161" s="265" t="s">
        <v>1068</v>
      </c>
      <c r="C161" s="265" t="s">
        <v>1069</v>
      </c>
      <c r="D161" s="133"/>
      <c r="E161" s="269"/>
    </row>
    <row r="162" spans="1:6" ht="25.5" x14ac:dyDescent="0.2">
      <c r="A162" s="133" t="s">
        <v>1070</v>
      </c>
      <c r="B162" s="265" t="s">
        <v>1071</v>
      </c>
      <c r="C162" s="265" t="s">
        <v>1072</v>
      </c>
      <c r="D162" s="133"/>
      <c r="E162" s="269"/>
    </row>
    <row r="163" spans="1:6" ht="25.5" x14ac:dyDescent="0.2">
      <c r="A163" s="133" t="s">
        <v>1073</v>
      </c>
      <c r="B163" s="265" t="s">
        <v>1074</v>
      </c>
      <c r="C163" s="265" t="s">
        <v>1075</v>
      </c>
      <c r="D163" s="133"/>
      <c r="E163" s="269"/>
    </row>
    <row r="164" spans="1:6" ht="25.5" x14ac:dyDescent="0.2">
      <c r="A164" s="133" t="s">
        <v>1076</v>
      </c>
      <c r="B164" s="265" t="s">
        <v>1077</v>
      </c>
      <c r="C164" s="265" t="s">
        <v>1078</v>
      </c>
      <c r="D164" s="133"/>
      <c r="E164" s="269"/>
    </row>
    <row r="165" spans="1:6" ht="38.25" x14ac:dyDescent="0.2">
      <c r="A165" s="133" t="s">
        <v>1079</v>
      </c>
      <c r="B165" s="265" t="s">
        <v>1080</v>
      </c>
      <c r="C165" s="265" t="s">
        <v>1081</v>
      </c>
      <c r="D165" s="133"/>
      <c r="E165" s="269"/>
    </row>
    <row r="166" spans="1:6" ht="25.5" x14ac:dyDescent="0.2">
      <c r="A166" s="133" t="s">
        <v>1082</v>
      </c>
      <c r="B166" s="283" t="s">
        <v>1083</v>
      </c>
      <c r="C166" s="265" t="s">
        <v>1084</v>
      </c>
      <c r="D166" s="133"/>
      <c r="E166" s="269"/>
    </row>
    <row r="167" spans="1:6" ht="25.5" x14ac:dyDescent="0.2">
      <c r="A167" s="133" t="s">
        <v>1085</v>
      </c>
      <c r="B167" s="265" t="s">
        <v>1086</v>
      </c>
      <c r="C167" s="265" t="s">
        <v>1087</v>
      </c>
      <c r="D167" s="133" t="s">
        <v>543</v>
      </c>
      <c r="E167" s="269" t="s">
        <v>1088</v>
      </c>
      <c r="F167" s="264" t="s">
        <v>595</v>
      </c>
    </row>
  </sheetData>
  <sheetProtection algorithmName="SHA-512" hashValue="2k637hQdphD3fiNxXSrPgKmzzaEfeOUtqDNX/g5cVuQfbtLgM9Ndqkl5XLkqKRLDlmHkfAMHcK9cT7W73tLmqw==" saltValue="/HgvhQOejxTyevQlDNWM8A=="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1BB95-2F10-44E2-A04D-3D5541AF665F}">
  <dimension ref="A1:B115"/>
  <sheetViews>
    <sheetView showGridLines="0" zoomScaleNormal="100" workbookViewId="0">
      <selection activeCell="A11" sqref="A11:B11"/>
    </sheetView>
  </sheetViews>
  <sheetFormatPr baseColWidth="10" defaultRowHeight="16.5" x14ac:dyDescent="0.3"/>
  <cols>
    <col min="1" max="1" width="36.42578125" style="236" customWidth="1"/>
    <col min="2" max="2" width="155.5703125" style="236" customWidth="1"/>
    <col min="3" max="16384" width="11.42578125" style="236"/>
  </cols>
  <sheetData>
    <row r="1" spans="1:2" ht="17.25" thickBot="1" x14ac:dyDescent="0.35">
      <c r="A1" s="234" t="s">
        <v>389</v>
      </c>
      <c r="B1" s="235" t="s">
        <v>390</v>
      </c>
    </row>
    <row r="2" spans="1:2" ht="41.25" customHeight="1" x14ac:dyDescent="0.3">
      <c r="A2" s="237" t="s">
        <v>391</v>
      </c>
      <c r="B2" s="238" t="s">
        <v>392</v>
      </c>
    </row>
    <row r="3" spans="1:2" x14ac:dyDescent="0.3">
      <c r="A3" s="239" t="s">
        <v>393</v>
      </c>
      <c r="B3" s="240" t="s">
        <v>394</v>
      </c>
    </row>
    <row r="4" spans="1:2" x14ac:dyDescent="0.3">
      <c r="A4" s="239" t="s">
        <v>395</v>
      </c>
      <c r="B4" s="241" t="s">
        <v>396</v>
      </c>
    </row>
    <row r="5" spans="1:2" ht="31.5" customHeight="1" x14ac:dyDescent="0.3">
      <c r="A5" s="239" t="s">
        <v>397</v>
      </c>
      <c r="B5" s="240" t="s">
        <v>398</v>
      </c>
    </row>
    <row r="6" spans="1:2" ht="25.5" x14ac:dyDescent="0.3">
      <c r="A6" s="239" t="s">
        <v>399</v>
      </c>
      <c r="B6" s="240" t="s">
        <v>400</v>
      </c>
    </row>
    <row r="7" spans="1:2" ht="33.75" customHeight="1" x14ac:dyDescent="0.3">
      <c r="A7" s="239" t="s">
        <v>401</v>
      </c>
      <c r="B7" s="240" t="s">
        <v>402</v>
      </c>
    </row>
    <row r="8" spans="1:2" ht="25.5" x14ac:dyDescent="0.3">
      <c r="A8" s="239" t="s">
        <v>403</v>
      </c>
      <c r="B8" s="240" t="s">
        <v>404</v>
      </c>
    </row>
    <row r="9" spans="1:2" ht="17.25" thickBot="1" x14ac:dyDescent="0.35">
      <c r="A9" s="242" t="s">
        <v>405</v>
      </c>
      <c r="B9" s="243" t="s">
        <v>406</v>
      </c>
    </row>
    <row r="10" spans="1:2" ht="17.25" thickBot="1" x14ac:dyDescent="0.35"/>
    <row r="11" spans="1:2" x14ac:dyDescent="0.3">
      <c r="A11" s="803" t="s">
        <v>407</v>
      </c>
      <c r="B11" s="804"/>
    </row>
    <row r="12" spans="1:2" ht="17.25" thickBot="1" x14ac:dyDescent="0.35">
      <c r="A12" s="244" t="s">
        <v>408</v>
      </c>
      <c r="B12" s="245" t="s">
        <v>385</v>
      </c>
    </row>
    <row r="13" spans="1:2" x14ac:dyDescent="0.3">
      <c r="A13" s="805" t="s">
        <v>409</v>
      </c>
      <c r="B13" s="246" t="s">
        <v>410</v>
      </c>
    </row>
    <row r="14" spans="1:2" ht="17.25" thickBot="1" x14ac:dyDescent="0.35">
      <c r="A14" s="806"/>
      <c r="B14" s="247" t="s">
        <v>411</v>
      </c>
    </row>
    <row r="15" spans="1:2" x14ac:dyDescent="0.3">
      <c r="A15" s="807" t="s">
        <v>412</v>
      </c>
      <c r="B15" s="246" t="s">
        <v>413</v>
      </c>
    </row>
    <row r="16" spans="1:2" ht="17.25" thickBot="1" x14ac:dyDescent="0.35">
      <c r="A16" s="808"/>
      <c r="B16" s="247" t="s">
        <v>414</v>
      </c>
    </row>
    <row r="17" spans="1:2" x14ac:dyDescent="0.3">
      <c r="A17" s="800" t="s">
        <v>415</v>
      </c>
      <c r="B17" s="246" t="s">
        <v>416</v>
      </c>
    </row>
    <row r="18" spans="1:2" x14ac:dyDescent="0.3">
      <c r="A18" s="801"/>
      <c r="B18" s="248" t="s">
        <v>417</v>
      </c>
    </row>
    <row r="19" spans="1:2" ht="17.25" thickBot="1" x14ac:dyDescent="0.35">
      <c r="A19" s="802"/>
      <c r="B19" s="247" t="s">
        <v>418</v>
      </c>
    </row>
    <row r="20" spans="1:2" x14ac:dyDescent="0.3">
      <c r="A20" s="807" t="s">
        <v>419</v>
      </c>
      <c r="B20" s="246" t="s">
        <v>420</v>
      </c>
    </row>
    <row r="21" spans="1:2" x14ac:dyDescent="0.3">
      <c r="A21" s="809"/>
      <c r="B21" s="248" t="s">
        <v>421</v>
      </c>
    </row>
    <row r="22" spans="1:2" x14ac:dyDescent="0.3">
      <c r="A22" s="809"/>
      <c r="B22" s="248" t="s">
        <v>422</v>
      </c>
    </row>
    <row r="23" spans="1:2" x14ac:dyDescent="0.3">
      <c r="A23" s="809"/>
      <c r="B23" s="248" t="s">
        <v>423</v>
      </c>
    </row>
    <row r="24" spans="1:2" x14ac:dyDescent="0.3">
      <c r="A24" s="809"/>
      <c r="B24" s="248" t="s">
        <v>424</v>
      </c>
    </row>
    <row r="25" spans="1:2" x14ac:dyDescent="0.3">
      <c r="A25" s="809"/>
      <c r="B25" s="248" t="s">
        <v>425</v>
      </c>
    </row>
    <row r="26" spans="1:2" x14ac:dyDescent="0.3">
      <c r="A26" s="809"/>
      <c r="B26" s="248" t="s">
        <v>426</v>
      </c>
    </row>
    <row r="27" spans="1:2" x14ac:dyDescent="0.3">
      <c r="A27" s="809"/>
      <c r="B27" s="248" t="s">
        <v>427</v>
      </c>
    </row>
    <row r="28" spans="1:2" x14ac:dyDescent="0.3">
      <c r="A28" s="809"/>
      <c r="B28" s="248" t="s">
        <v>428</v>
      </c>
    </row>
    <row r="29" spans="1:2" x14ac:dyDescent="0.3">
      <c r="A29" s="809"/>
      <c r="B29" s="248" t="s">
        <v>429</v>
      </c>
    </row>
    <row r="30" spans="1:2" ht="17.25" thickBot="1" x14ac:dyDescent="0.35">
      <c r="A30" s="808"/>
      <c r="B30" s="247" t="s">
        <v>430</v>
      </c>
    </row>
    <row r="31" spans="1:2" x14ac:dyDescent="0.3">
      <c r="A31" s="800" t="s">
        <v>431</v>
      </c>
      <c r="B31" s="246" t="s">
        <v>432</v>
      </c>
    </row>
    <row r="32" spans="1:2" x14ac:dyDescent="0.3">
      <c r="A32" s="801"/>
      <c r="B32" s="248" t="s">
        <v>433</v>
      </c>
    </row>
    <row r="33" spans="1:2" x14ac:dyDescent="0.3">
      <c r="A33" s="801"/>
      <c r="B33" s="248" t="s">
        <v>434</v>
      </c>
    </row>
    <row r="34" spans="1:2" x14ac:dyDescent="0.3">
      <c r="A34" s="801"/>
      <c r="B34" s="248" t="s">
        <v>435</v>
      </c>
    </row>
    <row r="35" spans="1:2" x14ac:dyDescent="0.3">
      <c r="A35" s="801"/>
      <c r="B35" s="248" t="s">
        <v>436</v>
      </c>
    </row>
    <row r="36" spans="1:2" x14ac:dyDescent="0.3">
      <c r="A36" s="801"/>
      <c r="B36" s="248" t="s">
        <v>437</v>
      </c>
    </row>
    <row r="37" spans="1:2" x14ac:dyDescent="0.3">
      <c r="A37" s="801"/>
      <c r="B37" s="248" t="s">
        <v>438</v>
      </c>
    </row>
    <row r="38" spans="1:2" x14ac:dyDescent="0.3">
      <c r="A38" s="801"/>
      <c r="B38" s="248" t="s">
        <v>439</v>
      </c>
    </row>
    <row r="39" spans="1:2" x14ac:dyDescent="0.3">
      <c r="A39" s="801"/>
      <c r="B39" s="248" t="s">
        <v>440</v>
      </c>
    </row>
    <row r="40" spans="1:2" x14ac:dyDescent="0.3">
      <c r="A40" s="801"/>
      <c r="B40" s="248" t="s">
        <v>441</v>
      </c>
    </row>
    <row r="41" spans="1:2" x14ac:dyDescent="0.3">
      <c r="A41" s="801"/>
      <c r="B41" s="248" t="s">
        <v>442</v>
      </c>
    </row>
    <row r="42" spans="1:2" x14ac:dyDescent="0.3">
      <c r="A42" s="801"/>
      <c r="B42" s="248" t="s">
        <v>443</v>
      </c>
    </row>
    <row r="43" spans="1:2" x14ac:dyDescent="0.3">
      <c r="A43" s="801"/>
      <c r="B43" s="248" t="s">
        <v>444</v>
      </c>
    </row>
    <row r="44" spans="1:2" x14ac:dyDescent="0.3">
      <c r="A44" s="801"/>
      <c r="B44" s="248" t="s">
        <v>445</v>
      </c>
    </row>
    <row r="45" spans="1:2" ht="17.25" thickBot="1" x14ac:dyDescent="0.35">
      <c r="A45" s="802"/>
      <c r="B45" s="247" t="s">
        <v>446</v>
      </c>
    </row>
    <row r="46" spans="1:2" x14ac:dyDescent="0.3">
      <c r="A46" s="800" t="s">
        <v>447</v>
      </c>
      <c r="B46" s="246" t="s">
        <v>448</v>
      </c>
    </row>
    <row r="47" spans="1:2" ht="17.25" thickBot="1" x14ac:dyDescent="0.35">
      <c r="A47" s="802"/>
      <c r="B47" s="247" t="s">
        <v>449</v>
      </c>
    </row>
    <row r="48" spans="1:2" x14ac:dyDescent="0.3">
      <c r="A48" s="805" t="s">
        <v>450</v>
      </c>
      <c r="B48" s="249" t="s">
        <v>451</v>
      </c>
    </row>
    <row r="49" spans="1:2" ht="17.25" thickBot="1" x14ac:dyDescent="0.35">
      <c r="A49" s="806"/>
      <c r="B49" s="250" t="s">
        <v>452</v>
      </c>
    </row>
    <row r="50" spans="1:2" x14ac:dyDescent="0.3">
      <c r="A50" s="810" t="s">
        <v>453</v>
      </c>
      <c r="B50" s="249" t="s">
        <v>454</v>
      </c>
    </row>
    <row r="51" spans="1:2" ht="17.25" thickBot="1" x14ac:dyDescent="0.35">
      <c r="A51" s="811"/>
      <c r="B51" s="250" t="s">
        <v>455</v>
      </c>
    </row>
    <row r="52" spans="1:2" ht="17.25" thickBot="1" x14ac:dyDescent="0.35"/>
    <row r="53" spans="1:2" x14ac:dyDescent="0.3">
      <c r="A53" s="803" t="s">
        <v>456</v>
      </c>
      <c r="B53" s="804"/>
    </row>
    <row r="54" spans="1:2" ht="17.25" thickBot="1" x14ac:dyDescent="0.35">
      <c r="A54" s="244" t="s">
        <v>408</v>
      </c>
      <c r="B54" s="251" t="s">
        <v>457</v>
      </c>
    </row>
    <row r="55" spans="1:2" x14ac:dyDescent="0.3">
      <c r="A55" s="807" t="s">
        <v>458</v>
      </c>
      <c r="B55" s="249" t="s">
        <v>459</v>
      </c>
    </row>
    <row r="56" spans="1:2" x14ac:dyDescent="0.3">
      <c r="A56" s="809"/>
      <c r="B56" s="252" t="s">
        <v>460</v>
      </c>
    </row>
    <row r="57" spans="1:2" x14ac:dyDescent="0.3">
      <c r="A57" s="809"/>
      <c r="B57" s="252" t="s">
        <v>461</v>
      </c>
    </row>
    <row r="58" spans="1:2" x14ac:dyDescent="0.3">
      <c r="A58" s="809"/>
      <c r="B58" s="252" t="s">
        <v>462</v>
      </c>
    </row>
    <row r="59" spans="1:2" x14ac:dyDescent="0.3">
      <c r="A59" s="809"/>
      <c r="B59" s="252" t="s">
        <v>463</v>
      </c>
    </row>
    <row r="60" spans="1:2" x14ac:dyDescent="0.3">
      <c r="A60" s="809"/>
      <c r="B60" s="252" t="s">
        <v>464</v>
      </c>
    </row>
    <row r="61" spans="1:2" x14ac:dyDescent="0.3">
      <c r="A61" s="809"/>
      <c r="B61" s="252" t="s">
        <v>465</v>
      </c>
    </row>
    <row r="62" spans="1:2" x14ac:dyDescent="0.3">
      <c r="A62" s="809"/>
      <c r="B62" s="252" t="s">
        <v>466</v>
      </c>
    </row>
    <row r="63" spans="1:2" x14ac:dyDescent="0.3">
      <c r="A63" s="809"/>
      <c r="B63" s="252" t="s">
        <v>467</v>
      </c>
    </row>
    <row r="64" spans="1:2" x14ac:dyDescent="0.3">
      <c r="A64" s="809"/>
      <c r="B64" s="252" t="s">
        <v>468</v>
      </c>
    </row>
    <row r="65" spans="1:2" x14ac:dyDescent="0.3">
      <c r="A65" s="809"/>
      <c r="B65" s="252" t="s">
        <v>469</v>
      </c>
    </row>
    <row r="66" spans="1:2" x14ac:dyDescent="0.3">
      <c r="A66" s="809"/>
      <c r="B66" s="252" t="s">
        <v>470</v>
      </c>
    </row>
    <row r="67" spans="1:2" x14ac:dyDescent="0.3">
      <c r="A67" s="809"/>
      <c r="B67" s="252" t="s">
        <v>471</v>
      </c>
    </row>
    <row r="68" spans="1:2" ht="17.25" thickBot="1" x14ac:dyDescent="0.35">
      <c r="A68" s="808"/>
      <c r="B68" s="250" t="s">
        <v>472</v>
      </c>
    </row>
    <row r="69" spans="1:2" x14ac:dyDescent="0.3">
      <c r="A69" s="807" t="s">
        <v>473</v>
      </c>
      <c r="B69" s="249" t="s">
        <v>474</v>
      </c>
    </row>
    <row r="70" spans="1:2" x14ac:dyDescent="0.3">
      <c r="A70" s="809"/>
      <c r="B70" s="252" t="s">
        <v>475</v>
      </c>
    </row>
    <row r="71" spans="1:2" x14ac:dyDescent="0.3">
      <c r="A71" s="809"/>
      <c r="B71" s="252" t="s">
        <v>476</v>
      </c>
    </row>
    <row r="72" spans="1:2" x14ac:dyDescent="0.3">
      <c r="A72" s="809"/>
      <c r="B72" s="252" t="s">
        <v>477</v>
      </c>
    </row>
    <row r="73" spans="1:2" x14ac:dyDescent="0.3">
      <c r="A73" s="809"/>
      <c r="B73" s="252" t="s">
        <v>478</v>
      </c>
    </row>
    <row r="74" spans="1:2" x14ac:dyDescent="0.3">
      <c r="A74" s="809"/>
      <c r="B74" s="252" t="s">
        <v>479</v>
      </c>
    </row>
    <row r="75" spans="1:2" x14ac:dyDescent="0.3">
      <c r="A75" s="809"/>
      <c r="B75" s="252" t="s">
        <v>480</v>
      </c>
    </row>
    <row r="76" spans="1:2" x14ac:dyDescent="0.3">
      <c r="A76" s="809"/>
      <c r="B76" s="252" t="s">
        <v>481</v>
      </c>
    </row>
    <row r="77" spans="1:2" x14ac:dyDescent="0.3">
      <c r="A77" s="809"/>
      <c r="B77" s="252" t="s">
        <v>482</v>
      </c>
    </row>
    <row r="78" spans="1:2" x14ac:dyDescent="0.3">
      <c r="A78" s="809"/>
      <c r="B78" s="252" t="s">
        <v>483</v>
      </c>
    </row>
    <row r="79" spans="1:2" x14ac:dyDescent="0.3">
      <c r="A79" s="809"/>
      <c r="B79" s="252" t="s">
        <v>484</v>
      </c>
    </row>
    <row r="80" spans="1:2" x14ac:dyDescent="0.3">
      <c r="A80" s="809"/>
      <c r="B80" s="252" t="s">
        <v>485</v>
      </c>
    </row>
    <row r="81" spans="1:2" x14ac:dyDescent="0.3">
      <c r="A81" s="809"/>
      <c r="B81" s="252" t="s">
        <v>486</v>
      </c>
    </row>
    <row r="82" spans="1:2" x14ac:dyDescent="0.3">
      <c r="A82" s="809"/>
      <c r="B82" s="252" t="s">
        <v>487</v>
      </c>
    </row>
    <row r="83" spans="1:2" x14ac:dyDescent="0.3">
      <c r="A83" s="809"/>
      <c r="B83" s="252" t="s">
        <v>488</v>
      </c>
    </row>
    <row r="84" spans="1:2" ht="17.25" thickBot="1" x14ac:dyDescent="0.35">
      <c r="A84" s="808"/>
      <c r="B84" s="250" t="s">
        <v>489</v>
      </c>
    </row>
    <row r="85" spans="1:2" x14ac:dyDescent="0.3">
      <c r="A85" s="807" t="s">
        <v>490</v>
      </c>
      <c r="B85" s="249" t="s">
        <v>491</v>
      </c>
    </row>
    <row r="86" spans="1:2" x14ac:dyDescent="0.3">
      <c r="A86" s="809"/>
      <c r="B86" s="252" t="s">
        <v>492</v>
      </c>
    </row>
    <row r="87" spans="1:2" x14ac:dyDescent="0.3">
      <c r="A87" s="809"/>
      <c r="B87" s="252" t="s">
        <v>493</v>
      </c>
    </row>
    <row r="88" spans="1:2" x14ac:dyDescent="0.3">
      <c r="A88" s="809"/>
      <c r="B88" s="252" t="s">
        <v>494</v>
      </c>
    </row>
    <row r="89" spans="1:2" x14ac:dyDescent="0.3">
      <c r="A89" s="809"/>
      <c r="B89" s="252" t="s">
        <v>495</v>
      </c>
    </row>
    <row r="90" spans="1:2" ht="16.5" customHeight="1" x14ac:dyDescent="0.3">
      <c r="A90" s="809"/>
      <c r="B90" s="253" t="s">
        <v>496</v>
      </c>
    </row>
    <row r="91" spans="1:2" ht="17.25" thickBot="1" x14ac:dyDescent="0.35">
      <c r="A91" s="808"/>
      <c r="B91" s="250" t="s">
        <v>497</v>
      </c>
    </row>
    <row r="92" spans="1:2" x14ac:dyDescent="0.3">
      <c r="A92" s="807" t="s">
        <v>498</v>
      </c>
      <c r="B92" s="249" t="s">
        <v>499</v>
      </c>
    </row>
    <row r="93" spans="1:2" ht="15" customHeight="1" x14ac:dyDescent="0.3">
      <c r="A93" s="809"/>
      <c r="B93" s="253" t="s">
        <v>500</v>
      </c>
    </row>
    <row r="94" spans="1:2" ht="16.5" customHeight="1" x14ac:dyDescent="0.3">
      <c r="A94" s="809"/>
      <c r="B94" s="253" t="s">
        <v>501</v>
      </c>
    </row>
    <row r="95" spans="1:2" x14ac:dyDescent="0.3">
      <c r="A95" s="809"/>
      <c r="B95" s="252" t="s">
        <v>502</v>
      </c>
    </row>
    <row r="96" spans="1:2" x14ac:dyDescent="0.3">
      <c r="A96" s="809"/>
      <c r="B96" s="252" t="s">
        <v>503</v>
      </c>
    </row>
    <row r="97" spans="1:2" ht="17.25" thickBot="1" x14ac:dyDescent="0.35">
      <c r="A97" s="808"/>
      <c r="B97" s="250" t="s">
        <v>504</v>
      </c>
    </row>
    <row r="98" spans="1:2" x14ac:dyDescent="0.3">
      <c r="A98" s="807" t="s">
        <v>505</v>
      </c>
      <c r="B98" s="254" t="s">
        <v>506</v>
      </c>
    </row>
    <row r="99" spans="1:2" x14ac:dyDescent="0.3">
      <c r="A99" s="809"/>
      <c r="B99" s="252" t="s">
        <v>507</v>
      </c>
    </row>
    <row r="100" spans="1:2" x14ac:dyDescent="0.3">
      <c r="A100" s="809"/>
      <c r="B100" s="252" t="s">
        <v>508</v>
      </c>
    </row>
    <row r="101" spans="1:2" x14ac:dyDescent="0.3">
      <c r="A101" s="809"/>
      <c r="B101" s="252" t="s">
        <v>509</v>
      </c>
    </row>
    <row r="102" spans="1:2" x14ac:dyDescent="0.3">
      <c r="A102" s="809"/>
      <c r="B102" s="252" t="s">
        <v>510</v>
      </c>
    </row>
    <row r="103" spans="1:2" ht="17.25" thickBot="1" x14ac:dyDescent="0.35">
      <c r="A103" s="808"/>
      <c r="B103" s="255" t="s">
        <v>511</v>
      </c>
    </row>
    <row r="104" spans="1:2" x14ac:dyDescent="0.3">
      <c r="A104" s="807" t="s">
        <v>512</v>
      </c>
      <c r="B104" s="254" t="s">
        <v>513</v>
      </c>
    </row>
    <row r="105" spans="1:2" x14ac:dyDescent="0.3">
      <c r="A105" s="809"/>
      <c r="B105" s="252" t="s">
        <v>514</v>
      </c>
    </row>
    <row r="106" spans="1:2" x14ac:dyDescent="0.3">
      <c r="A106" s="809"/>
      <c r="B106" s="252" t="s">
        <v>515</v>
      </c>
    </row>
    <row r="107" spans="1:2" x14ac:dyDescent="0.3">
      <c r="A107" s="809"/>
      <c r="B107" s="252" t="s">
        <v>516</v>
      </c>
    </row>
    <row r="108" spans="1:2" x14ac:dyDescent="0.3">
      <c r="A108" s="809"/>
      <c r="B108" s="252" t="s">
        <v>517</v>
      </c>
    </row>
    <row r="109" spans="1:2" ht="17.25" thickBot="1" x14ac:dyDescent="0.35">
      <c r="A109" s="808"/>
      <c r="B109" s="255" t="s">
        <v>518</v>
      </c>
    </row>
    <row r="110" spans="1:2" ht="17.25" thickBot="1" x14ac:dyDescent="0.35">
      <c r="A110" s="256" t="s">
        <v>519</v>
      </c>
      <c r="B110" s="257" t="s">
        <v>520</v>
      </c>
    </row>
    <row r="111" spans="1:2" ht="15" customHeight="1" x14ac:dyDescent="0.3"/>
    <row r="112" spans="1:2" x14ac:dyDescent="0.3">
      <c r="A112" s="258" t="s">
        <v>521</v>
      </c>
    </row>
    <row r="113" spans="1:1" x14ac:dyDescent="0.3">
      <c r="A113" s="259" t="s">
        <v>522</v>
      </c>
    </row>
    <row r="114" spans="1:1" x14ac:dyDescent="0.3">
      <c r="A114" s="259" t="s">
        <v>523</v>
      </c>
    </row>
    <row r="115" spans="1:1" x14ac:dyDescent="0.3">
      <c r="A115" s="259" t="s">
        <v>524</v>
      </c>
    </row>
  </sheetData>
  <sheetProtection algorithmName="SHA-512" hashValue="YExlrmLUTthKDRU4YppvhL54e0HRJ5n87PZw+MBuK/DC/IomYMy/DdFi/zGblkUaoq1JJJ+MwRC+efoh+kuD+w==" saltValue="16geV4GhXHuXpm3+WWbhMg==" spinCount="100000" sheet="1" objects="1" scenarios="1"/>
  <mergeCells count="16">
    <mergeCell ref="A85:A91"/>
    <mergeCell ref="A92:A97"/>
    <mergeCell ref="A98:A103"/>
    <mergeCell ref="A104:A109"/>
    <mergeCell ref="A46:A47"/>
    <mergeCell ref="A48:A49"/>
    <mergeCell ref="A50:A51"/>
    <mergeCell ref="A53:B53"/>
    <mergeCell ref="A55:A68"/>
    <mergeCell ref="A69:A84"/>
    <mergeCell ref="A31:A45"/>
    <mergeCell ref="A11:B11"/>
    <mergeCell ref="A13:A14"/>
    <mergeCell ref="A15:A16"/>
    <mergeCell ref="A17:A19"/>
    <mergeCell ref="A20:A3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4:L30"/>
  <sheetViews>
    <sheetView topLeftCell="A9" zoomScale="90" zoomScaleNormal="90" workbookViewId="0">
      <selection activeCell="O10" sqref="O10"/>
    </sheetView>
  </sheetViews>
  <sheetFormatPr baseColWidth="10" defaultRowHeight="15" x14ac:dyDescent="0.25"/>
  <cols>
    <col min="2" max="2" width="40.85546875" style="126" customWidth="1"/>
    <col min="3" max="3" width="17.7109375" style="126" hidden="1" customWidth="1"/>
    <col min="4" max="4" width="13.28515625" hidden="1" customWidth="1"/>
    <col min="5" max="5" width="13" hidden="1" customWidth="1"/>
    <col min="6" max="6" width="37.7109375" hidden="1" customWidth="1"/>
    <col min="7" max="7" width="21.7109375" hidden="1" customWidth="1"/>
    <col min="8" max="8" width="18" hidden="1" customWidth="1"/>
    <col min="9" max="10" width="0" hidden="1" customWidth="1"/>
  </cols>
  <sheetData>
    <row r="4" spans="2:11" ht="25.5" x14ac:dyDescent="0.25">
      <c r="B4" s="140" t="s">
        <v>195</v>
      </c>
      <c r="C4" s="141" t="s">
        <v>322</v>
      </c>
      <c r="D4" s="140" t="s">
        <v>212</v>
      </c>
      <c r="E4" s="139" t="s">
        <v>321</v>
      </c>
      <c r="F4" s="139" t="s">
        <v>320</v>
      </c>
      <c r="G4" s="138" t="s">
        <v>319</v>
      </c>
      <c r="H4" s="812" t="s">
        <v>318</v>
      </c>
      <c r="I4" s="812"/>
      <c r="J4" s="138" t="s">
        <v>317</v>
      </c>
      <c r="K4" s="116"/>
    </row>
    <row r="5" spans="2:11" ht="25.5" x14ac:dyDescent="0.25">
      <c r="B5" s="130" t="s">
        <v>316</v>
      </c>
      <c r="C5" s="129" t="s">
        <v>315</v>
      </c>
      <c r="D5" s="135" t="s">
        <v>314</v>
      </c>
      <c r="E5" s="135" t="s">
        <v>31</v>
      </c>
      <c r="F5" s="137" t="s">
        <v>313</v>
      </c>
      <c r="G5" s="133" t="s">
        <v>312</v>
      </c>
      <c r="H5" s="133" t="s">
        <v>311</v>
      </c>
      <c r="I5" s="136">
        <v>100</v>
      </c>
      <c r="J5" s="133" t="s">
        <v>13</v>
      </c>
      <c r="K5" s="116"/>
    </row>
    <row r="6" spans="2:11" ht="25.5" x14ac:dyDescent="0.25">
      <c r="B6" s="130" t="s">
        <v>310</v>
      </c>
      <c r="C6" s="129" t="s">
        <v>309</v>
      </c>
      <c r="D6" s="135" t="s">
        <v>308</v>
      </c>
      <c r="E6" s="135" t="s">
        <v>29</v>
      </c>
      <c r="F6" s="137" t="s">
        <v>307</v>
      </c>
      <c r="G6" s="133" t="s">
        <v>306</v>
      </c>
      <c r="H6" s="133" t="s">
        <v>305</v>
      </c>
      <c r="I6" s="136">
        <v>50</v>
      </c>
      <c r="J6" s="133" t="s">
        <v>14</v>
      </c>
      <c r="K6" s="116"/>
    </row>
    <row r="7" spans="2:11" ht="25.5" x14ac:dyDescent="0.25">
      <c r="B7" s="130" t="s">
        <v>304</v>
      </c>
      <c r="C7" s="129" t="s">
        <v>303</v>
      </c>
      <c r="D7" s="135" t="s">
        <v>302</v>
      </c>
      <c r="E7" s="137" t="s">
        <v>301</v>
      </c>
      <c r="F7" s="137" t="s">
        <v>300</v>
      </c>
      <c r="G7" s="133" t="s">
        <v>299</v>
      </c>
      <c r="H7" s="133" t="s">
        <v>298</v>
      </c>
      <c r="I7" s="136">
        <v>0</v>
      </c>
      <c r="J7" s="133"/>
      <c r="K7" s="116"/>
    </row>
    <row r="8" spans="2:11" ht="25.5" x14ac:dyDescent="0.25">
      <c r="B8" s="130" t="s">
        <v>297</v>
      </c>
      <c r="C8" s="129" t="s">
        <v>296</v>
      </c>
      <c r="D8" s="135" t="s">
        <v>295</v>
      </c>
      <c r="E8" s="135" t="s">
        <v>30</v>
      </c>
      <c r="F8" s="116"/>
      <c r="G8" s="116"/>
      <c r="H8" s="133" t="s">
        <v>294</v>
      </c>
      <c r="I8" s="116"/>
      <c r="J8" s="116"/>
      <c r="K8" s="116"/>
    </row>
    <row r="9" spans="2:11" ht="25.5" x14ac:dyDescent="0.25">
      <c r="B9" s="130" t="s">
        <v>293</v>
      </c>
      <c r="C9" s="129" t="s">
        <v>292</v>
      </c>
      <c r="D9" s="135" t="s">
        <v>291</v>
      </c>
      <c r="E9" s="116"/>
      <c r="F9" s="116"/>
      <c r="G9" s="116"/>
      <c r="H9" s="133" t="s">
        <v>290</v>
      </c>
      <c r="I9" s="116"/>
      <c r="J9" s="116"/>
      <c r="K9" s="116"/>
    </row>
    <row r="10" spans="2:11" ht="25.5" x14ac:dyDescent="0.25">
      <c r="B10" s="130" t="s">
        <v>289</v>
      </c>
      <c r="C10" s="129" t="s">
        <v>288</v>
      </c>
      <c r="D10" s="116"/>
      <c r="E10" s="116"/>
      <c r="F10" s="116"/>
      <c r="G10" s="116"/>
      <c r="H10" s="133" t="s">
        <v>287</v>
      </c>
      <c r="I10" s="116"/>
      <c r="J10" s="116"/>
      <c r="K10" s="116"/>
    </row>
    <row r="11" spans="2:11" ht="25.5" x14ac:dyDescent="0.25">
      <c r="B11" s="130" t="s">
        <v>286</v>
      </c>
      <c r="C11" s="129" t="s">
        <v>285</v>
      </c>
      <c r="D11" s="116"/>
      <c r="E11" s="116"/>
      <c r="F11" s="116"/>
      <c r="G11" s="116"/>
      <c r="H11" s="133" t="s">
        <v>284</v>
      </c>
      <c r="I11" s="116"/>
      <c r="J11" s="116"/>
      <c r="K11" s="116"/>
    </row>
    <row r="12" spans="2:11" ht="25.5" x14ac:dyDescent="0.25">
      <c r="B12" s="130" t="s">
        <v>283</v>
      </c>
      <c r="C12" s="129" t="s">
        <v>282</v>
      </c>
      <c r="D12" s="116"/>
      <c r="E12" s="116"/>
      <c r="F12" s="134" t="s">
        <v>281</v>
      </c>
      <c r="G12" s="116"/>
      <c r="H12" s="133" t="s">
        <v>280</v>
      </c>
      <c r="I12" s="116"/>
      <c r="J12" s="116"/>
      <c r="K12" s="116"/>
    </row>
    <row r="13" spans="2:11" ht="33" customHeight="1" x14ac:dyDescent="0.25">
      <c r="B13" s="130" t="s">
        <v>279</v>
      </c>
      <c r="C13" s="129" t="s">
        <v>278</v>
      </c>
      <c r="D13" s="116"/>
      <c r="E13" s="116"/>
      <c r="F13" s="131" t="s">
        <v>277</v>
      </c>
      <c r="G13" s="116"/>
      <c r="H13" s="133" t="s">
        <v>276</v>
      </c>
      <c r="I13" s="116"/>
      <c r="J13" s="116"/>
      <c r="K13" s="116"/>
    </row>
    <row r="14" spans="2:11" ht="32.25" customHeight="1" x14ac:dyDescent="0.25">
      <c r="B14" s="130" t="s">
        <v>275</v>
      </c>
      <c r="C14" s="129" t="s">
        <v>274</v>
      </c>
      <c r="D14" s="116"/>
      <c r="E14" s="116"/>
      <c r="F14" s="131" t="s">
        <v>273</v>
      </c>
      <c r="G14" s="116"/>
      <c r="H14" s="116"/>
      <c r="I14" s="116"/>
      <c r="J14" s="116"/>
      <c r="K14" s="116"/>
    </row>
    <row r="15" spans="2:11" ht="32.25" customHeight="1" x14ac:dyDescent="0.25">
      <c r="B15" s="132" t="s">
        <v>272</v>
      </c>
      <c r="C15" s="129"/>
      <c r="D15" s="116"/>
      <c r="E15" s="116"/>
      <c r="F15" s="131" t="s">
        <v>271</v>
      </c>
      <c r="G15" s="116"/>
      <c r="H15" s="116"/>
      <c r="I15" s="116"/>
      <c r="J15" s="116"/>
      <c r="K15" s="116"/>
    </row>
    <row r="16" spans="2:11" x14ac:dyDescent="0.25">
      <c r="B16" s="130" t="s">
        <v>193</v>
      </c>
      <c r="C16" s="129"/>
      <c r="D16" s="116"/>
      <c r="E16" s="116"/>
      <c r="F16" s="116"/>
      <c r="G16" s="116"/>
      <c r="H16" s="116"/>
      <c r="I16" s="116"/>
      <c r="J16" s="116"/>
      <c r="K16" s="116"/>
    </row>
    <row r="17" spans="1:12" x14ac:dyDescent="0.25">
      <c r="B17" s="130" t="s">
        <v>270</v>
      </c>
      <c r="C17" s="129"/>
      <c r="D17" s="116"/>
      <c r="E17" s="116"/>
      <c r="F17" s="116"/>
      <c r="G17" s="116"/>
      <c r="H17" s="116"/>
      <c r="I17" s="116"/>
      <c r="J17" s="116"/>
      <c r="K17" s="116"/>
    </row>
    <row r="18" spans="1:12" x14ac:dyDescent="0.25">
      <c r="B18" s="130" t="s">
        <v>269</v>
      </c>
      <c r="C18" s="129"/>
      <c r="D18" s="116"/>
      <c r="E18" s="116"/>
      <c r="F18" s="116"/>
      <c r="G18" s="116"/>
      <c r="H18" s="116"/>
      <c r="I18" s="116"/>
      <c r="J18" s="116"/>
      <c r="K18" s="116"/>
    </row>
    <row r="19" spans="1:12" x14ac:dyDescent="0.25">
      <c r="B19" s="130" t="s">
        <v>268</v>
      </c>
      <c r="C19" s="129"/>
      <c r="D19" s="116"/>
      <c r="E19" s="116"/>
      <c r="F19" s="116"/>
      <c r="G19" s="116"/>
      <c r="H19" s="116"/>
      <c r="I19" s="116"/>
      <c r="J19" s="116"/>
      <c r="K19" s="116"/>
    </row>
    <row r="20" spans="1:12" ht="25.5" x14ac:dyDescent="0.25">
      <c r="B20" s="130" t="s">
        <v>267</v>
      </c>
      <c r="C20" s="129"/>
      <c r="D20" s="116"/>
      <c r="E20" s="116"/>
      <c r="F20" s="116"/>
      <c r="G20" s="116"/>
      <c r="H20" s="116"/>
      <c r="I20" s="116"/>
      <c r="J20" s="116"/>
      <c r="K20" s="116"/>
    </row>
    <row r="21" spans="1:12" x14ac:dyDescent="0.25">
      <c r="B21" s="130" t="s">
        <v>266</v>
      </c>
      <c r="C21" s="129"/>
      <c r="D21" s="116"/>
      <c r="E21" s="116"/>
      <c r="F21" s="116"/>
      <c r="G21" s="116"/>
      <c r="H21" s="116"/>
      <c r="I21" s="116"/>
      <c r="J21" s="116"/>
      <c r="K21" s="116"/>
    </row>
    <row r="22" spans="1:12" x14ac:dyDescent="0.25">
      <c r="B22" s="130" t="s">
        <v>265</v>
      </c>
      <c r="C22" s="129"/>
      <c r="D22" s="116"/>
      <c r="E22" s="116"/>
      <c r="F22" s="116"/>
      <c r="G22" s="116"/>
      <c r="H22" s="116"/>
      <c r="I22" s="116"/>
      <c r="J22" s="116"/>
      <c r="K22" s="116"/>
    </row>
    <row r="24" spans="1:12" ht="18" hidden="1" customHeight="1" x14ac:dyDescent="0.25"/>
    <row r="25" spans="1:12" hidden="1" x14ac:dyDescent="0.25">
      <c r="A25" s="116"/>
      <c r="B25" s="116"/>
      <c r="C25" s="116"/>
      <c r="D25" s="116"/>
      <c r="E25" s="116"/>
      <c r="F25" s="116"/>
      <c r="G25" s="127"/>
      <c r="H25" s="127">
        <v>1</v>
      </c>
      <c r="I25" s="127">
        <v>2</v>
      </c>
      <c r="J25" s="127">
        <v>3</v>
      </c>
      <c r="K25" s="127">
        <v>4</v>
      </c>
      <c r="L25" s="127">
        <v>5</v>
      </c>
    </row>
    <row r="26" spans="1:12" hidden="1" x14ac:dyDescent="0.25">
      <c r="A26" s="116">
        <v>1</v>
      </c>
      <c r="B26" s="116" t="s">
        <v>264</v>
      </c>
      <c r="C26" s="116"/>
      <c r="D26" s="116"/>
      <c r="E26" s="116"/>
      <c r="F26" s="116"/>
      <c r="G26" s="127">
        <v>1</v>
      </c>
      <c r="H26" s="127" t="s">
        <v>259</v>
      </c>
      <c r="I26" s="127" t="s">
        <v>259</v>
      </c>
      <c r="J26" s="127" t="s">
        <v>258</v>
      </c>
      <c r="K26" s="127" t="s">
        <v>257</v>
      </c>
      <c r="L26" s="128" t="s">
        <v>256</v>
      </c>
    </row>
    <row r="27" spans="1:12" hidden="1" x14ac:dyDescent="0.25">
      <c r="A27" s="116">
        <v>2</v>
      </c>
      <c r="B27" s="116" t="s">
        <v>263</v>
      </c>
      <c r="C27" s="116"/>
      <c r="D27" s="116"/>
      <c r="E27" s="116"/>
      <c r="F27" s="116"/>
      <c r="G27" s="127">
        <v>2</v>
      </c>
      <c r="H27" s="127" t="s">
        <v>259</v>
      </c>
      <c r="I27" s="127" t="s">
        <v>259</v>
      </c>
      <c r="J27" s="127" t="s">
        <v>258</v>
      </c>
      <c r="K27" s="127" t="s">
        <v>257</v>
      </c>
      <c r="L27" s="127" t="s">
        <v>256</v>
      </c>
    </row>
    <row r="28" spans="1:12" hidden="1" x14ac:dyDescent="0.25">
      <c r="A28" s="116">
        <v>3</v>
      </c>
      <c r="B28" s="116" t="s">
        <v>262</v>
      </c>
      <c r="C28" s="116"/>
      <c r="D28" s="116"/>
      <c r="E28" s="116"/>
      <c r="F28" s="116"/>
      <c r="G28" s="127">
        <v>3</v>
      </c>
      <c r="H28" s="127" t="s">
        <v>259</v>
      </c>
      <c r="I28" s="127" t="s">
        <v>258</v>
      </c>
      <c r="J28" s="127" t="s">
        <v>257</v>
      </c>
      <c r="K28" s="127" t="s">
        <v>256</v>
      </c>
      <c r="L28" s="127" t="s">
        <v>256</v>
      </c>
    </row>
    <row r="29" spans="1:12" hidden="1" x14ac:dyDescent="0.25">
      <c r="A29" s="116">
        <v>4</v>
      </c>
      <c r="B29" s="116" t="s">
        <v>261</v>
      </c>
      <c r="C29" s="116"/>
      <c r="D29" s="116"/>
      <c r="E29" s="116"/>
      <c r="F29" s="116"/>
      <c r="G29" s="127">
        <v>4</v>
      </c>
      <c r="H29" s="127" t="s">
        <v>258</v>
      </c>
      <c r="I29" s="127" t="s">
        <v>257</v>
      </c>
      <c r="J29" s="127" t="s">
        <v>257</v>
      </c>
      <c r="K29" s="127" t="s">
        <v>256</v>
      </c>
      <c r="L29" s="127" t="s">
        <v>256</v>
      </c>
    </row>
    <row r="30" spans="1:12" hidden="1" x14ac:dyDescent="0.25">
      <c r="A30" s="116">
        <v>5</v>
      </c>
      <c r="B30" s="116" t="s">
        <v>260</v>
      </c>
      <c r="C30" s="116"/>
      <c r="D30" s="116"/>
      <c r="E30" s="116"/>
      <c r="F30" s="116"/>
      <c r="G30" s="127">
        <v>5</v>
      </c>
      <c r="H30" s="127" t="s">
        <v>257</v>
      </c>
      <c r="I30" s="127" t="s">
        <v>257</v>
      </c>
      <c r="J30" s="127" t="s">
        <v>256</v>
      </c>
      <c r="K30" s="127" t="s">
        <v>256</v>
      </c>
      <c r="L30" s="127" t="s">
        <v>256</v>
      </c>
    </row>
  </sheetData>
  <mergeCells count="1">
    <mergeCell ref="H4:I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L30"/>
  <sheetViews>
    <sheetView zoomScale="80" zoomScaleNormal="80" workbookViewId="0">
      <selection activeCell="C6" sqref="C6:C14"/>
    </sheetView>
  </sheetViews>
  <sheetFormatPr baseColWidth="10" defaultRowHeight="15" x14ac:dyDescent="0.25"/>
  <cols>
    <col min="2" max="2" width="40.85546875" style="126" customWidth="1"/>
    <col min="3" max="3" width="17.7109375" style="126" customWidth="1"/>
    <col min="4" max="4" width="13.28515625" bestFit="1" customWidth="1"/>
    <col min="5" max="5" width="13" customWidth="1"/>
    <col min="6" max="6" width="37.7109375" customWidth="1"/>
    <col min="7" max="7" width="21.7109375" customWidth="1"/>
    <col min="8" max="8" width="18" customWidth="1"/>
  </cols>
  <sheetData>
    <row r="4" spans="2:11" ht="25.5" x14ac:dyDescent="0.25">
      <c r="B4" s="140" t="s">
        <v>195</v>
      </c>
      <c r="C4" s="141" t="s">
        <v>322</v>
      </c>
      <c r="D4" s="140" t="s">
        <v>212</v>
      </c>
      <c r="E4" s="139" t="s">
        <v>321</v>
      </c>
      <c r="F4" s="139" t="s">
        <v>320</v>
      </c>
      <c r="G4" s="138" t="s">
        <v>319</v>
      </c>
      <c r="H4" s="812" t="s">
        <v>318</v>
      </c>
      <c r="I4" s="812"/>
      <c r="J4" s="138" t="s">
        <v>317</v>
      </c>
      <c r="K4" s="116"/>
    </row>
    <row r="5" spans="2:11" ht="25.5" x14ac:dyDescent="0.25">
      <c r="B5" s="130" t="s">
        <v>316</v>
      </c>
      <c r="C5" s="129" t="s">
        <v>282</v>
      </c>
      <c r="D5" s="135" t="s">
        <v>314</v>
      </c>
      <c r="E5" s="135" t="s">
        <v>31</v>
      </c>
      <c r="F5" s="137" t="s">
        <v>313</v>
      </c>
      <c r="G5" s="133" t="s">
        <v>312</v>
      </c>
      <c r="H5" s="133" t="s">
        <v>311</v>
      </c>
      <c r="I5" s="136">
        <v>100</v>
      </c>
      <c r="J5" s="133" t="s">
        <v>13</v>
      </c>
      <c r="K5" s="116"/>
    </row>
    <row r="6" spans="2:11" ht="25.5" x14ac:dyDescent="0.25">
      <c r="B6" s="130" t="s">
        <v>310</v>
      </c>
      <c r="C6" s="129"/>
      <c r="D6" s="135" t="s">
        <v>308</v>
      </c>
      <c r="E6" s="135" t="s">
        <v>29</v>
      </c>
      <c r="F6" s="137" t="s">
        <v>307</v>
      </c>
      <c r="G6" s="133" t="s">
        <v>306</v>
      </c>
      <c r="H6" s="133" t="s">
        <v>305</v>
      </c>
      <c r="I6" s="136">
        <v>50</v>
      </c>
      <c r="J6" s="133" t="s">
        <v>14</v>
      </c>
      <c r="K6" s="116"/>
    </row>
    <row r="7" spans="2:11" ht="25.5" x14ac:dyDescent="0.25">
      <c r="B7" s="130" t="s">
        <v>304</v>
      </c>
      <c r="C7" s="129"/>
      <c r="D7" s="135" t="s">
        <v>302</v>
      </c>
      <c r="E7" s="137" t="s">
        <v>301</v>
      </c>
      <c r="F7" s="137" t="s">
        <v>300</v>
      </c>
      <c r="G7" s="133" t="s">
        <v>299</v>
      </c>
      <c r="H7" s="133" t="s">
        <v>298</v>
      </c>
      <c r="I7" s="136">
        <v>0</v>
      </c>
      <c r="J7" s="133"/>
      <c r="K7" s="116"/>
    </row>
    <row r="8" spans="2:11" ht="25.5" x14ac:dyDescent="0.25">
      <c r="B8" s="130" t="s">
        <v>297</v>
      </c>
      <c r="C8" s="129"/>
      <c r="D8" s="135" t="s">
        <v>295</v>
      </c>
      <c r="E8" s="135" t="s">
        <v>30</v>
      </c>
      <c r="F8" s="116"/>
      <c r="G8" s="116"/>
      <c r="H8" s="133" t="s">
        <v>294</v>
      </c>
      <c r="I8" s="116"/>
      <c r="J8" s="116"/>
      <c r="K8" s="116"/>
    </row>
    <row r="9" spans="2:11" ht="25.5" x14ac:dyDescent="0.25">
      <c r="B9" s="130" t="s">
        <v>293</v>
      </c>
      <c r="C9" s="129"/>
      <c r="D9" s="135" t="s">
        <v>291</v>
      </c>
      <c r="E9" s="116"/>
      <c r="F9" s="116"/>
      <c r="G9" s="116"/>
      <c r="H9" s="133" t="s">
        <v>290</v>
      </c>
      <c r="I9" s="116"/>
      <c r="J9" s="116"/>
      <c r="K9" s="116"/>
    </row>
    <row r="10" spans="2:11" ht="25.5" x14ac:dyDescent="0.25">
      <c r="B10" s="130" t="s">
        <v>289</v>
      </c>
      <c r="C10" s="129"/>
      <c r="D10" s="116"/>
      <c r="E10" s="116"/>
      <c r="F10" s="116"/>
      <c r="G10" s="116"/>
      <c r="H10" s="133" t="s">
        <v>287</v>
      </c>
      <c r="I10" s="116"/>
      <c r="J10" s="116"/>
      <c r="K10" s="116"/>
    </row>
    <row r="11" spans="2:11" ht="25.5" x14ac:dyDescent="0.25">
      <c r="B11" s="130" t="s">
        <v>286</v>
      </c>
      <c r="C11" s="129"/>
      <c r="D11" s="116"/>
      <c r="E11" s="116"/>
      <c r="F11" s="116"/>
      <c r="G11" s="116"/>
      <c r="H11" s="133" t="s">
        <v>284</v>
      </c>
      <c r="I11" s="116"/>
      <c r="J11" s="116"/>
      <c r="K11" s="116"/>
    </row>
    <row r="12" spans="2:11" ht="25.5" x14ac:dyDescent="0.25">
      <c r="B12" s="130" t="s">
        <v>283</v>
      </c>
      <c r="C12" s="129"/>
      <c r="D12" s="116"/>
      <c r="E12" s="116"/>
      <c r="F12" s="134" t="s">
        <v>281</v>
      </c>
      <c r="G12" s="116"/>
      <c r="H12" s="133" t="s">
        <v>280</v>
      </c>
      <c r="I12" s="116"/>
      <c r="J12" s="116"/>
      <c r="K12" s="116"/>
    </row>
    <row r="13" spans="2:11" ht="33" customHeight="1" x14ac:dyDescent="0.25">
      <c r="B13" s="130" t="s">
        <v>279</v>
      </c>
      <c r="C13" s="129"/>
      <c r="D13" s="116"/>
      <c r="E13" s="116"/>
      <c r="F13" s="131" t="s">
        <v>277</v>
      </c>
      <c r="G13" s="116"/>
      <c r="H13" s="133" t="s">
        <v>276</v>
      </c>
      <c r="I13" s="116"/>
      <c r="J13" s="116"/>
      <c r="K13" s="116"/>
    </row>
    <row r="14" spans="2:11" ht="32.25" customHeight="1" x14ac:dyDescent="0.25">
      <c r="B14" s="130" t="s">
        <v>275</v>
      </c>
      <c r="C14" s="129"/>
      <c r="D14" s="116"/>
      <c r="E14" s="116"/>
      <c r="F14" s="131" t="s">
        <v>273</v>
      </c>
      <c r="G14" s="116"/>
      <c r="H14" s="116"/>
      <c r="I14" s="116"/>
      <c r="J14" s="116"/>
      <c r="K14" s="116"/>
    </row>
    <row r="15" spans="2:11" ht="32.25" customHeight="1" x14ac:dyDescent="0.25">
      <c r="B15" s="132" t="s">
        <v>272</v>
      </c>
      <c r="C15" s="129"/>
      <c r="D15" s="116"/>
      <c r="E15" s="116"/>
      <c r="F15" s="131" t="s">
        <v>271</v>
      </c>
      <c r="G15" s="116"/>
      <c r="H15" s="116"/>
      <c r="I15" s="116"/>
      <c r="J15" s="116"/>
      <c r="K15" s="116"/>
    </row>
    <row r="16" spans="2:11" x14ac:dyDescent="0.25">
      <c r="B16" s="130" t="s">
        <v>193</v>
      </c>
      <c r="C16" s="129"/>
      <c r="D16" s="116"/>
      <c r="E16" s="116"/>
      <c r="F16" s="116"/>
      <c r="G16" s="116"/>
      <c r="H16" s="116"/>
      <c r="I16" s="116"/>
      <c r="J16" s="116"/>
      <c r="K16" s="116"/>
    </row>
    <row r="17" spans="1:12" x14ac:dyDescent="0.25">
      <c r="B17" s="130" t="s">
        <v>270</v>
      </c>
      <c r="C17" s="129"/>
      <c r="D17" s="116"/>
      <c r="E17" s="116"/>
      <c r="F17" s="116"/>
      <c r="G17" s="116"/>
      <c r="H17" s="116"/>
      <c r="I17" s="116"/>
      <c r="J17" s="116"/>
      <c r="K17" s="116"/>
    </row>
    <row r="18" spans="1:12" x14ac:dyDescent="0.25">
      <c r="B18" s="130" t="s">
        <v>269</v>
      </c>
      <c r="C18" s="129"/>
      <c r="D18" s="116"/>
      <c r="E18" s="116"/>
      <c r="F18" s="116"/>
      <c r="G18" s="116"/>
      <c r="H18" s="116"/>
      <c r="I18" s="116"/>
      <c r="J18" s="116"/>
      <c r="K18" s="116"/>
    </row>
    <row r="19" spans="1:12" x14ac:dyDescent="0.25">
      <c r="B19" s="130" t="s">
        <v>268</v>
      </c>
      <c r="C19" s="129"/>
      <c r="D19" s="116"/>
      <c r="E19" s="116"/>
      <c r="F19" s="116"/>
      <c r="G19" s="116"/>
      <c r="H19" s="116"/>
      <c r="I19" s="116"/>
      <c r="J19" s="116"/>
      <c r="K19" s="116"/>
    </row>
    <row r="20" spans="1:12" ht="25.5" x14ac:dyDescent="0.25">
      <c r="B20" s="130" t="s">
        <v>267</v>
      </c>
      <c r="C20" s="129"/>
      <c r="D20" s="116"/>
      <c r="E20" s="116"/>
      <c r="F20" s="116"/>
      <c r="G20" s="116"/>
      <c r="H20" s="116"/>
      <c r="I20" s="116"/>
      <c r="J20" s="116"/>
      <c r="K20" s="116"/>
    </row>
    <row r="21" spans="1:12" x14ac:dyDescent="0.25">
      <c r="B21" s="130" t="s">
        <v>266</v>
      </c>
      <c r="C21" s="129"/>
      <c r="D21" s="116"/>
      <c r="E21" s="116"/>
      <c r="F21" s="116"/>
      <c r="G21" s="116"/>
      <c r="H21" s="116"/>
      <c r="I21" s="116"/>
      <c r="J21" s="116"/>
      <c r="K21" s="116"/>
    </row>
    <row r="22" spans="1:12" x14ac:dyDescent="0.25">
      <c r="B22" s="130" t="s">
        <v>265</v>
      </c>
      <c r="C22" s="129"/>
      <c r="D22" s="116"/>
      <c r="E22" s="116"/>
      <c r="F22" s="116"/>
      <c r="G22" s="116"/>
      <c r="H22" s="116"/>
      <c r="I22" s="116"/>
      <c r="J22" s="116"/>
      <c r="K22" s="116"/>
    </row>
    <row r="25" spans="1:12" x14ac:dyDescent="0.25">
      <c r="A25" s="116"/>
      <c r="B25" s="116"/>
      <c r="C25" s="116"/>
      <c r="D25" s="116"/>
      <c r="E25" s="116"/>
      <c r="F25" s="116"/>
      <c r="G25" s="127"/>
      <c r="H25" s="127">
        <v>1</v>
      </c>
      <c r="I25" s="127">
        <v>2</v>
      </c>
      <c r="J25" s="127">
        <v>3</v>
      </c>
      <c r="K25" s="127">
        <v>4</v>
      </c>
      <c r="L25" s="127">
        <v>5</v>
      </c>
    </row>
    <row r="26" spans="1:12" x14ac:dyDescent="0.25">
      <c r="A26" s="116">
        <v>1</v>
      </c>
      <c r="B26" s="116" t="s">
        <v>264</v>
      </c>
      <c r="C26" s="116"/>
      <c r="D26" s="116"/>
      <c r="E26" s="116"/>
      <c r="F26" s="116"/>
      <c r="G26" s="127">
        <v>1</v>
      </c>
      <c r="H26" s="127" t="s">
        <v>259</v>
      </c>
      <c r="I26" s="127" t="s">
        <v>259</v>
      </c>
      <c r="J26" s="127" t="s">
        <v>258</v>
      </c>
      <c r="K26" s="127" t="s">
        <v>257</v>
      </c>
      <c r="L26" s="128" t="s">
        <v>256</v>
      </c>
    </row>
    <row r="27" spans="1:12" x14ac:dyDescent="0.25">
      <c r="A27" s="116">
        <v>2</v>
      </c>
      <c r="B27" s="116" t="s">
        <v>263</v>
      </c>
      <c r="C27" s="116"/>
      <c r="D27" s="116"/>
      <c r="E27" s="116"/>
      <c r="F27" s="116"/>
      <c r="G27" s="127">
        <v>2</v>
      </c>
      <c r="H27" s="127" t="s">
        <v>259</v>
      </c>
      <c r="I27" s="127" t="s">
        <v>259</v>
      </c>
      <c r="J27" s="127" t="s">
        <v>258</v>
      </c>
      <c r="K27" s="127" t="s">
        <v>257</v>
      </c>
      <c r="L27" s="127" t="s">
        <v>256</v>
      </c>
    </row>
    <row r="28" spans="1:12" x14ac:dyDescent="0.25">
      <c r="A28" s="116">
        <v>3</v>
      </c>
      <c r="B28" s="116" t="s">
        <v>262</v>
      </c>
      <c r="C28" s="116"/>
      <c r="D28" s="116"/>
      <c r="E28" s="116"/>
      <c r="F28" s="116"/>
      <c r="G28" s="127">
        <v>3</v>
      </c>
      <c r="H28" s="127" t="s">
        <v>259</v>
      </c>
      <c r="I28" s="127" t="s">
        <v>258</v>
      </c>
      <c r="J28" s="127" t="s">
        <v>257</v>
      </c>
      <c r="K28" s="127" t="s">
        <v>256</v>
      </c>
      <c r="L28" s="127" t="s">
        <v>256</v>
      </c>
    </row>
    <row r="29" spans="1:12" x14ac:dyDescent="0.25">
      <c r="A29" s="116">
        <v>4</v>
      </c>
      <c r="B29" s="116" t="s">
        <v>261</v>
      </c>
      <c r="C29" s="116"/>
      <c r="D29" s="116"/>
      <c r="E29" s="116"/>
      <c r="F29" s="116"/>
      <c r="G29" s="127">
        <v>4</v>
      </c>
      <c r="H29" s="127" t="s">
        <v>258</v>
      </c>
      <c r="I29" s="127" t="s">
        <v>257</v>
      </c>
      <c r="J29" s="127" t="s">
        <v>257</v>
      </c>
      <c r="K29" s="127" t="s">
        <v>256</v>
      </c>
      <c r="L29" s="127" t="s">
        <v>256</v>
      </c>
    </row>
    <row r="30" spans="1:12" x14ac:dyDescent="0.25">
      <c r="A30" s="116">
        <v>5</v>
      </c>
      <c r="B30" s="116" t="s">
        <v>260</v>
      </c>
      <c r="C30" s="116"/>
      <c r="D30" s="116"/>
      <c r="E30" s="116"/>
      <c r="F30" s="116"/>
      <c r="G30" s="127">
        <v>5</v>
      </c>
      <c r="H30" s="127" t="s">
        <v>257</v>
      </c>
      <c r="I30" s="127" t="s">
        <v>257</v>
      </c>
      <c r="J30" s="127" t="s">
        <v>256</v>
      </c>
      <c r="K30" s="127" t="s">
        <v>256</v>
      </c>
      <c r="L30" s="127" t="s">
        <v>256</v>
      </c>
    </row>
  </sheetData>
  <mergeCells count="1">
    <mergeCell ref="H4:I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D52"/>
  <sheetViews>
    <sheetView topLeftCell="A17" workbookViewId="0">
      <selection activeCell="C53" sqref="C53"/>
    </sheetView>
  </sheetViews>
  <sheetFormatPr baseColWidth="10" defaultRowHeight="12.75" x14ac:dyDescent="0.2"/>
  <cols>
    <col min="1" max="1" width="32.85546875" style="178" customWidth="1"/>
    <col min="2" max="16384" width="11.42578125" style="5"/>
  </cols>
  <sheetData>
    <row r="3" spans="1:1" x14ac:dyDescent="0.2">
      <c r="A3" s="6" t="s">
        <v>13</v>
      </c>
    </row>
    <row r="4" spans="1:1" x14ac:dyDescent="0.2">
      <c r="A4" s="6" t="s">
        <v>14</v>
      </c>
    </row>
    <row r="5" spans="1:1" x14ac:dyDescent="0.2">
      <c r="A5" s="6" t="s">
        <v>15</v>
      </c>
    </row>
    <row r="6" spans="1:1" x14ac:dyDescent="0.2">
      <c r="A6" s="6" t="s">
        <v>9</v>
      </c>
    </row>
    <row r="7" spans="1:1" x14ac:dyDescent="0.2">
      <c r="A7" s="6" t="s">
        <v>8</v>
      </c>
    </row>
    <row r="8" spans="1:1" x14ac:dyDescent="0.2">
      <c r="A8" s="6" t="s">
        <v>18</v>
      </c>
    </row>
    <row r="9" spans="1:1" x14ac:dyDescent="0.2">
      <c r="A9" s="6" t="s">
        <v>19</v>
      </c>
    </row>
    <row r="10" spans="1:1" x14ac:dyDescent="0.2">
      <c r="A10" s="6" t="s">
        <v>21</v>
      </c>
    </row>
    <row r="11" spans="1:1" x14ac:dyDescent="0.2">
      <c r="A11" s="6" t="s">
        <v>22</v>
      </c>
    </row>
    <row r="12" spans="1:1" x14ac:dyDescent="0.2">
      <c r="A12" s="6" t="s">
        <v>24</v>
      </c>
    </row>
    <row r="13" spans="1:1" x14ac:dyDescent="0.2">
      <c r="A13" s="6" t="s">
        <v>25</v>
      </c>
    </row>
    <row r="14" spans="1:1" x14ac:dyDescent="0.2">
      <c r="A14" s="6" t="s">
        <v>26</v>
      </c>
    </row>
    <row r="16" spans="1:1" x14ac:dyDescent="0.2">
      <c r="A16" s="6" t="s">
        <v>29</v>
      </c>
    </row>
    <row r="17" spans="1:2" x14ac:dyDescent="0.2">
      <c r="A17" s="6" t="s">
        <v>30</v>
      </c>
    </row>
    <row r="18" spans="1:2" x14ac:dyDescent="0.2">
      <c r="A18" s="6" t="s">
        <v>31</v>
      </c>
    </row>
    <row r="20" spans="1:2" x14ac:dyDescent="0.2">
      <c r="A20" s="6" t="s">
        <v>33</v>
      </c>
    </row>
    <row r="21" spans="1:2" x14ac:dyDescent="0.2">
      <c r="A21" s="6" t="s">
        <v>34</v>
      </c>
    </row>
    <row r="29" spans="1:2" x14ac:dyDescent="0.2">
      <c r="A29" s="178">
        <v>1</v>
      </c>
    </row>
    <row r="30" spans="1:2" x14ac:dyDescent="0.2">
      <c r="A30" s="178">
        <v>2</v>
      </c>
    </row>
    <row r="31" spans="1:2" x14ac:dyDescent="0.2">
      <c r="A31" s="178">
        <v>3</v>
      </c>
      <c r="B31" s="5">
        <v>3</v>
      </c>
    </row>
    <row r="32" spans="1:2" x14ac:dyDescent="0.2">
      <c r="A32" s="178">
        <v>4</v>
      </c>
      <c r="B32" s="5">
        <v>4</v>
      </c>
    </row>
    <row r="33" spans="1:4" x14ac:dyDescent="0.2">
      <c r="A33" s="178">
        <v>5</v>
      </c>
      <c r="B33" s="5">
        <v>5</v>
      </c>
      <c r="C33" s="5">
        <f>25*4</f>
        <v>100</v>
      </c>
      <c r="D33" s="5">
        <f>5*4</f>
        <v>20</v>
      </c>
    </row>
    <row r="34" spans="1:4" x14ac:dyDescent="0.2">
      <c r="C34" s="5">
        <f>12*4</f>
        <v>48</v>
      </c>
      <c r="D34" s="5">
        <f>4*4</f>
        <v>16</v>
      </c>
    </row>
    <row r="35" spans="1:4" x14ac:dyDescent="0.2">
      <c r="C35" s="5">
        <f>6*4</f>
        <v>24</v>
      </c>
      <c r="D35" s="5">
        <f>3*4</f>
        <v>12</v>
      </c>
    </row>
    <row r="38" spans="1:4" x14ac:dyDescent="0.2">
      <c r="A38" s="178">
        <v>0</v>
      </c>
      <c r="B38" s="5">
        <v>15</v>
      </c>
      <c r="C38" s="5">
        <v>0</v>
      </c>
    </row>
    <row r="39" spans="1:4" x14ac:dyDescent="0.2">
      <c r="A39" s="178">
        <v>10</v>
      </c>
      <c r="B39" s="5">
        <v>0</v>
      </c>
      <c r="C39" s="5">
        <v>5</v>
      </c>
    </row>
    <row r="40" spans="1:4" x14ac:dyDescent="0.2">
      <c r="A40" s="178">
        <v>15</v>
      </c>
      <c r="C40" s="5">
        <v>10</v>
      </c>
    </row>
    <row r="42" spans="1:4" x14ac:dyDescent="0.2">
      <c r="A42" s="179" t="s">
        <v>196</v>
      </c>
    </row>
    <row r="43" spans="1:4" x14ac:dyDescent="0.2">
      <c r="A43" s="179" t="s">
        <v>197</v>
      </c>
    </row>
    <row r="44" spans="1:4" x14ac:dyDescent="0.2">
      <c r="A44" s="179" t="s">
        <v>198</v>
      </c>
    </row>
    <row r="46" spans="1:4" x14ac:dyDescent="0.2">
      <c r="A46" s="178" t="s">
        <v>199</v>
      </c>
      <c r="B46" s="5" t="s">
        <v>199</v>
      </c>
    </row>
    <row r="47" spans="1:4" x14ac:dyDescent="0.2">
      <c r="A47" s="178" t="s">
        <v>200</v>
      </c>
      <c r="B47" s="5" t="s">
        <v>201</v>
      </c>
    </row>
    <row r="48" spans="1:4" x14ac:dyDescent="0.2">
      <c r="B48" s="5" t="s">
        <v>200</v>
      </c>
    </row>
    <row r="50" spans="1:1" x14ac:dyDescent="0.2">
      <c r="A50" s="178" t="s">
        <v>29</v>
      </c>
    </row>
    <row r="51" spans="1:1" x14ac:dyDescent="0.2">
      <c r="A51" s="178" t="s">
        <v>31</v>
      </c>
    </row>
    <row r="52" spans="1:1" x14ac:dyDescent="0.2">
      <c r="A52" s="178" t="s">
        <v>202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45"/>
  <sheetViews>
    <sheetView topLeftCell="C31" zoomScale="110" zoomScaleNormal="110" workbookViewId="0">
      <selection activeCell="I35" sqref="I35"/>
    </sheetView>
  </sheetViews>
  <sheetFormatPr baseColWidth="10" defaultRowHeight="15" x14ac:dyDescent="0.25"/>
  <cols>
    <col min="1" max="1" width="2.85546875" style="74" customWidth="1"/>
    <col min="2" max="3" width="24.7109375" style="74" customWidth="1"/>
    <col min="4" max="4" width="16" style="74" customWidth="1"/>
    <col min="5" max="5" width="24.7109375" style="74" customWidth="1"/>
    <col min="6" max="6" width="27.7109375" style="74" customWidth="1"/>
    <col min="7" max="8" width="24.7109375" style="74" customWidth="1"/>
    <col min="9" max="16384" width="11.42578125" style="74"/>
  </cols>
  <sheetData>
    <row r="1" spans="2:8" ht="15.75" thickBot="1" x14ac:dyDescent="0.3"/>
    <row r="2" spans="2:8" ht="18" x14ac:dyDescent="0.25">
      <c r="B2" s="508" t="s">
        <v>145</v>
      </c>
      <c r="C2" s="509"/>
      <c r="D2" s="509"/>
      <c r="E2" s="509"/>
      <c r="F2" s="509"/>
      <c r="G2" s="509"/>
      <c r="H2" s="510"/>
    </row>
    <row r="3" spans="2:8" x14ac:dyDescent="0.25">
      <c r="B3" s="75"/>
      <c r="C3" s="76"/>
      <c r="D3" s="76"/>
      <c r="E3" s="76"/>
      <c r="F3" s="76"/>
      <c r="G3" s="76"/>
      <c r="H3" s="77"/>
    </row>
    <row r="4" spans="2:8" ht="63" customHeight="1" x14ac:dyDescent="0.25">
      <c r="B4" s="511" t="s">
        <v>188</v>
      </c>
      <c r="C4" s="512"/>
      <c r="D4" s="512"/>
      <c r="E4" s="512"/>
      <c r="F4" s="512"/>
      <c r="G4" s="512"/>
      <c r="H4" s="513"/>
    </row>
    <row r="5" spans="2:8" ht="63" customHeight="1" x14ac:dyDescent="0.25">
      <c r="B5" s="514"/>
      <c r="C5" s="515"/>
      <c r="D5" s="515"/>
      <c r="E5" s="515"/>
      <c r="F5" s="515"/>
      <c r="G5" s="515"/>
      <c r="H5" s="516"/>
    </row>
    <row r="6" spans="2:8" ht="16.5" x14ac:dyDescent="0.25">
      <c r="B6" s="517" t="s">
        <v>143</v>
      </c>
      <c r="C6" s="518"/>
      <c r="D6" s="518"/>
      <c r="E6" s="518"/>
      <c r="F6" s="518"/>
      <c r="G6" s="518"/>
      <c r="H6" s="519"/>
    </row>
    <row r="7" spans="2:8" ht="95.25" customHeight="1" x14ac:dyDescent="0.25">
      <c r="B7" s="527" t="s">
        <v>148</v>
      </c>
      <c r="C7" s="528"/>
      <c r="D7" s="528"/>
      <c r="E7" s="528"/>
      <c r="F7" s="528"/>
      <c r="G7" s="528"/>
      <c r="H7" s="529"/>
    </row>
    <row r="8" spans="2:8" ht="16.5" x14ac:dyDescent="0.25">
      <c r="B8" s="111"/>
      <c r="C8" s="112"/>
      <c r="D8" s="112"/>
      <c r="E8" s="112"/>
      <c r="F8" s="112"/>
      <c r="G8" s="112"/>
      <c r="H8" s="113"/>
    </row>
    <row r="9" spans="2:8" ht="16.5" customHeight="1" x14ac:dyDescent="0.25">
      <c r="B9" s="520" t="s">
        <v>181</v>
      </c>
      <c r="C9" s="521"/>
      <c r="D9" s="521"/>
      <c r="E9" s="521"/>
      <c r="F9" s="521"/>
      <c r="G9" s="521"/>
      <c r="H9" s="522"/>
    </row>
    <row r="10" spans="2:8" ht="44.25" customHeight="1" x14ac:dyDescent="0.25">
      <c r="B10" s="520"/>
      <c r="C10" s="521"/>
      <c r="D10" s="521"/>
      <c r="E10" s="521"/>
      <c r="F10" s="521"/>
      <c r="G10" s="521"/>
      <c r="H10" s="522"/>
    </row>
    <row r="11" spans="2:8" ht="15.75" thickBot="1" x14ac:dyDescent="0.3">
      <c r="B11" s="100"/>
      <c r="C11" s="103"/>
      <c r="D11" s="108"/>
      <c r="E11" s="109"/>
      <c r="F11" s="109"/>
      <c r="G11" s="110"/>
      <c r="H11" s="104"/>
    </row>
    <row r="12" spans="2:8" ht="15.75" thickTop="1" x14ac:dyDescent="0.25">
      <c r="B12" s="100"/>
      <c r="C12" s="523" t="s">
        <v>144</v>
      </c>
      <c r="D12" s="524"/>
      <c r="E12" s="525" t="s">
        <v>182</v>
      </c>
      <c r="F12" s="526"/>
      <c r="G12" s="103"/>
      <c r="H12" s="104"/>
    </row>
    <row r="13" spans="2:8" ht="35.25" customHeight="1" x14ac:dyDescent="0.25">
      <c r="B13" s="100"/>
      <c r="C13" s="530" t="s">
        <v>175</v>
      </c>
      <c r="D13" s="531"/>
      <c r="E13" s="532" t="s">
        <v>180</v>
      </c>
      <c r="F13" s="533"/>
      <c r="G13" s="103"/>
      <c r="H13" s="104"/>
    </row>
    <row r="14" spans="2:8" ht="17.25" customHeight="1" x14ac:dyDescent="0.25">
      <c r="B14" s="100"/>
      <c r="C14" s="530" t="s">
        <v>176</v>
      </c>
      <c r="D14" s="531"/>
      <c r="E14" s="532" t="s">
        <v>178</v>
      </c>
      <c r="F14" s="533"/>
      <c r="G14" s="103"/>
      <c r="H14" s="104"/>
    </row>
    <row r="15" spans="2:8" ht="19.5" customHeight="1" x14ac:dyDescent="0.25">
      <c r="B15" s="100"/>
      <c r="C15" s="530" t="s">
        <v>177</v>
      </c>
      <c r="D15" s="531"/>
      <c r="E15" s="532" t="s">
        <v>179</v>
      </c>
      <c r="F15" s="533"/>
      <c r="G15" s="103"/>
      <c r="H15" s="104"/>
    </row>
    <row r="16" spans="2:8" ht="69.75" customHeight="1" x14ac:dyDescent="0.25">
      <c r="B16" s="100"/>
      <c r="C16" s="530" t="s">
        <v>146</v>
      </c>
      <c r="D16" s="531"/>
      <c r="E16" s="532" t="s">
        <v>147</v>
      </c>
      <c r="F16" s="533"/>
      <c r="G16" s="103"/>
      <c r="H16" s="104"/>
    </row>
    <row r="17" spans="2:8" ht="34.5" customHeight="1" x14ac:dyDescent="0.25">
      <c r="B17" s="100"/>
      <c r="C17" s="534" t="s">
        <v>1</v>
      </c>
      <c r="D17" s="535"/>
      <c r="E17" s="536" t="s">
        <v>189</v>
      </c>
      <c r="F17" s="537"/>
      <c r="G17" s="103"/>
      <c r="H17" s="104"/>
    </row>
    <row r="18" spans="2:8" ht="27.75" customHeight="1" x14ac:dyDescent="0.25">
      <c r="B18" s="100"/>
      <c r="C18" s="534" t="s">
        <v>2</v>
      </c>
      <c r="D18" s="535"/>
      <c r="E18" s="536" t="s">
        <v>190</v>
      </c>
      <c r="F18" s="537"/>
      <c r="G18" s="103"/>
      <c r="H18" s="104"/>
    </row>
    <row r="19" spans="2:8" ht="28.5" customHeight="1" x14ac:dyDescent="0.25">
      <c r="B19" s="100"/>
      <c r="C19" s="534" t="s">
        <v>35</v>
      </c>
      <c r="D19" s="535"/>
      <c r="E19" s="536" t="s">
        <v>191</v>
      </c>
      <c r="F19" s="537"/>
      <c r="G19" s="103"/>
      <c r="H19" s="104"/>
    </row>
    <row r="20" spans="2:8" ht="72.75" customHeight="1" x14ac:dyDescent="0.25">
      <c r="B20" s="100"/>
      <c r="C20" s="534" t="s">
        <v>0</v>
      </c>
      <c r="D20" s="535"/>
      <c r="E20" s="536" t="s">
        <v>192</v>
      </c>
      <c r="F20" s="537"/>
      <c r="G20" s="103"/>
      <c r="H20" s="104"/>
    </row>
    <row r="21" spans="2:8" ht="64.5" customHeight="1" x14ac:dyDescent="0.25">
      <c r="B21" s="100"/>
      <c r="C21" s="534" t="s">
        <v>40</v>
      </c>
      <c r="D21" s="535"/>
      <c r="E21" s="536" t="s">
        <v>150</v>
      </c>
      <c r="F21" s="537"/>
      <c r="G21" s="103"/>
      <c r="H21" s="104"/>
    </row>
    <row r="22" spans="2:8" ht="71.25" customHeight="1" x14ac:dyDescent="0.25">
      <c r="B22" s="100"/>
      <c r="C22" s="534" t="s">
        <v>149</v>
      </c>
      <c r="D22" s="535"/>
      <c r="E22" s="536" t="s">
        <v>151</v>
      </c>
      <c r="F22" s="537"/>
      <c r="G22" s="103"/>
      <c r="H22" s="104"/>
    </row>
    <row r="23" spans="2:8" ht="55.5" customHeight="1" x14ac:dyDescent="0.25">
      <c r="B23" s="100"/>
      <c r="C23" s="541" t="s">
        <v>152</v>
      </c>
      <c r="D23" s="542"/>
      <c r="E23" s="536" t="s">
        <v>153</v>
      </c>
      <c r="F23" s="537"/>
      <c r="G23" s="103"/>
      <c r="H23" s="104"/>
    </row>
    <row r="24" spans="2:8" ht="42" customHeight="1" x14ac:dyDescent="0.25">
      <c r="B24" s="100"/>
      <c r="C24" s="541" t="s">
        <v>38</v>
      </c>
      <c r="D24" s="542"/>
      <c r="E24" s="536" t="s">
        <v>154</v>
      </c>
      <c r="F24" s="537"/>
      <c r="G24" s="103"/>
      <c r="H24" s="104"/>
    </row>
    <row r="25" spans="2:8" ht="59.25" customHeight="1" x14ac:dyDescent="0.25">
      <c r="B25" s="100"/>
      <c r="C25" s="541" t="s">
        <v>142</v>
      </c>
      <c r="D25" s="542"/>
      <c r="E25" s="536" t="s">
        <v>155</v>
      </c>
      <c r="F25" s="537"/>
      <c r="G25" s="103"/>
      <c r="H25" s="104"/>
    </row>
    <row r="26" spans="2:8" ht="23.25" customHeight="1" x14ac:dyDescent="0.25">
      <c r="B26" s="100"/>
      <c r="C26" s="541" t="s">
        <v>11</v>
      </c>
      <c r="D26" s="542"/>
      <c r="E26" s="536" t="s">
        <v>156</v>
      </c>
      <c r="F26" s="537"/>
      <c r="G26" s="103"/>
      <c r="H26" s="104"/>
    </row>
    <row r="27" spans="2:8" ht="30.75" customHeight="1" x14ac:dyDescent="0.25">
      <c r="B27" s="100"/>
      <c r="C27" s="541" t="s">
        <v>160</v>
      </c>
      <c r="D27" s="542"/>
      <c r="E27" s="536" t="s">
        <v>157</v>
      </c>
      <c r="F27" s="537"/>
      <c r="G27" s="103"/>
      <c r="H27" s="104"/>
    </row>
    <row r="28" spans="2:8" ht="35.25" customHeight="1" x14ac:dyDescent="0.25">
      <c r="B28" s="100"/>
      <c r="C28" s="541" t="s">
        <v>161</v>
      </c>
      <c r="D28" s="542"/>
      <c r="E28" s="536" t="s">
        <v>158</v>
      </c>
      <c r="F28" s="537"/>
      <c r="G28" s="103"/>
      <c r="H28" s="104"/>
    </row>
    <row r="29" spans="2:8" ht="33" customHeight="1" x14ac:dyDescent="0.25">
      <c r="B29" s="100"/>
      <c r="C29" s="541" t="s">
        <v>161</v>
      </c>
      <c r="D29" s="542"/>
      <c r="E29" s="536" t="s">
        <v>158</v>
      </c>
      <c r="F29" s="537"/>
      <c r="G29" s="103"/>
      <c r="H29" s="104"/>
    </row>
    <row r="30" spans="2:8" ht="30" customHeight="1" x14ac:dyDescent="0.25">
      <c r="B30" s="100"/>
      <c r="C30" s="541" t="s">
        <v>162</v>
      </c>
      <c r="D30" s="542"/>
      <c r="E30" s="536" t="s">
        <v>159</v>
      </c>
      <c r="F30" s="537"/>
      <c r="G30" s="103"/>
      <c r="H30" s="104"/>
    </row>
    <row r="31" spans="2:8" ht="35.25" customHeight="1" x14ac:dyDescent="0.25">
      <c r="B31" s="100"/>
      <c r="C31" s="541" t="s">
        <v>163</v>
      </c>
      <c r="D31" s="542"/>
      <c r="E31" s="536" t="s">
        <v>164</v>
      </c>
      <c r="F31" s="537"/>
      <c r="G31" s="103"/>
      <c r="H31" s="104"/>
    </row>
    <row r="32" spans="2:8" ht="31.5" customHeight="1" x14ac:dyDescent="0.25">
      <c r="B32" s="100"/>
      <c r="C32" s="541" t="s">
        <v>165</v>
      </c>
      <c r="D32" s="542"/>
      <c r="E32" s="536" t="s">
        <v>166</v>
      </c>
      <c r="F32" s="537"/>
      <c r="G32" s="103"/>
      <c r="H32" s="104"/>
    </row>
    <row r="33" spans="2:8" ht="35.25" customHeight="1" x14ac:dyDescent="0.25">
      <c r="B33" s="100"/>
      <c r="C33" s="541" t="s">
        <v>167</v>
      </c>
      <c r="D33" s="542"/>
      <c r="E33" s="536" t="s">
        <v>168</v>
      </c>
      <c r="F33" s="537"/>
      <c r="G33" s="103"/>
      <c r="H33" s="104"/>
    </row>
    <row r="34" spans="2:8" ht="59.25" customHeight="1" x14ac:dyDescent="0.25">
      <c r="B34" s="100"/>
      <c r="C34" s="541" t="s">
        <v>169</v>
      </c>
      <c r="D34" s="542"/>
      <c r="E34" s="536" t="s">
        <v>170</v>
      </c>
      <c r="F34" s="537"/>
      <c r="G34" s="103"/>
      <c r="H34" s="104"/>
    </row>
    <row r="35" spans="2:8" ht="29.25" customHeight="1" x14ac:dyDescent="0.25">
      <c r="B35" s="100"/>
      <c r="C35" s="541" t="s">
        <v>28</v>
      </c>
      <c r="D35" s="542"/>
      <c r="E35" s="536" t="s">
        <v>171</v>
      </c>
      <c r="F35" s="537"/>
      <c r="G35" s="103"/>
      <c r="H35" s="104"/>
    </row>
    <row r="36" spans="2:8" ht="82.5" customHeight="1" x14ac:dyDescent="0.25">
      <c r="B36" s="100"/>
      <c r="C36" s="541" t="s">
        <v>173</v>
      </c>
      <c r="D36" s="542"/>
      <c r="E36" s="536" t="s">
        <v>172</v>
      </c>
      <c r="F36" s="537"/>
      <c r="G36" s="103"/>
      <c r="H36" s="104"/>
    </row>
    <row r="37" spans="2:8" ht="46.5" customHeight="1" x14ac:dyDescent="0.25">
      <c r="B37" s="100"/>
      <c r="C37" s="541" t="s">
        <v>32</v>
      </c>
      <c r="D37" s="542"/>
      <c r="E37" s="536" t="s">
        <v>174</v>
      </c>
      <c r="F37" s="537"/>
      <c r="G37" s="103"/>
      <c r="H37" s="104"/>
    </row>
    <row r="38" spans="2:8" ht="6.75" customHeight="1" thickBot="1" x14ac:dyDescent="0.3">
      <c r="B38" s="100"/>
      <c r="C38" s="543"/>
      <c r="D38" s="544"/>
      <c r="E38" s="545"/>
      <c r="F38" s="546"/>
      <c r="G38" s="103"/>
      <c r="H38" s="104"/>
    </row>
    <row r="39" spans="2:8" ht="15.75" thickTop="1" x14ac:dyDescent="0.25">
      <c r="B39" s="100"/>
      <c r="C39" s="101"/>
      <c r="D39" s="101"/>
      <c r="E39" s="102"/>
      <c r="F39" s="102"/>
      <c r="G39" s="103"/>
      <c r="H39" s="104"/>
    </row>
    <row r="40" spans="2:8" ht="21" customHeight="1" x14ac:dyDescent="0.25">
      <c r="B40" s="538" t="s">
        <v>183</v>
      </c>
      <c r="C40" s="539"/>
      <c r="D40" s="539"/>
      <c r="E40" s="539"/>
      <c r="F40" s="539"/>
      <c r="G40" s="539"/>
      <c r="H40" s="540"/>
    </row>
    <row r="41" spans="2:8" ht="20.25" customHeight="1" x14ac:dyDescent="0.25">
      <c r="B41" s="538" t="s">
        <v>184</v>
      </c>
      <c r="C41" s="539"/>
      <c r="D41" s="539"/>
      <c r="E41" s="539"/>
      <c r="F41" s="539"/>
      <c r="G41" s="539"/>
      <c r="H41" s="540"/>
    </row>
    <row r="42" spans="2:8" ht="20.25" customHeight="1" x14ac:dyDescent="0.25">
      <c r="B42" s="538" t="s">
        <v>185</v>
      </c>
      <c r="C42" s="539"/>
      <c r="D42" s="539"/>
      <c r="E42" s="539"/>
      <c r="F42" s="539"/>
      <c r="G42" s="539"/>
      <c r="H42" s="540"/>
    </row>
    <row r="43" spans="2:8" ht="20.25" customHeight="1" x14ac:dyDescent="0.25">
      <c r="B43" s="538" t="s">
        <v>186</v>
      </c>
      <c r="C43" s="539"/>
      <c r="D43" s="539"/>
      <c r="E43" s="539"/>
      <c r="F43" s="539"/>
      <c r="G43" s="539"/>
      <c r="H43" s="540"/>
    </row>
    <row r="44" spans="2:8" x14ac:dyDescent="0.25">
      <c r="B44" s="538" t="s">
        <v>187</v>
      </c>
      <c r="C44" s="539"/>
      <c r="D44" s="539"/>
      <c r="E44" s="539"/>
      <c r="F44" s="539"/>
      <c r="G44" s="539"/>
      <c r="H44" s="540"/>
    </row>
    <row r="45" spans="2:8" ht="15.75" thickBot="1" x14ac:dyDescent="0.3">
      <c r="B45" s="105"/>
      <c r="C45" s="106"/>
      <c r="D45" s="106"/>
      <c r="E45" s="106"/>
      <c r="F45" s="106"/>
      <c r="G45" s="106"/>
      <c r="H45" s="10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50" zoomScaleNormal="50" workbookViewId="0">
      <selection activeCell="AX20" sqref="AX20"/>
    </sheetView>
  </sheetViews>
  <sheetFormatPr baseColWidth="10" defaultRowHeight="15" x14ac:dyDescent="0.25"/>
  <cols>
    <col min="2" max="39" width="5.7109375" customWidth="1"/>
    <col min="41" max="46" width="5.7109375" customWidth="1"/>
  </cols>
  <sheetData>
    <row r="1" spans="1:99"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row>
    <row r="2" spans="1:99" ht="18" customHeight="1" x14ac:dyDescent="0.25">
      <c r="A2" s="74"/>
      <c r="B2" s="547" t="s">
        <v>140</v>
      </c>
      <c r="C2" s="547"/>
      <c r="D2" s="547"/>
      <c r="E2" s="547"/>
      <c r="F2" s="547"/>
      <c r="G2" s="547"/>
      <c r="H2" s="547"/>
      <c r="I2" s="547"/>
      <c r="J2" s="584" t="s">
        <v>1</v>
      </c>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row>
    <row r="3" spans="1:99" ht="18.75" customHeight="1" x14ac:dyDescent="0.25">
      <c r="A3" s="74"/>
      <c r="B3" s="547"/>
      <c r="C3" s="547"/>
      <c r="D3" s="547"/>
      <c r="E3" s="547"/>
      <c r="F3" s="547"/>
      <c r="G3" s="547"/>
      <c r="H3" s="547"/>
      <c r="I3" s="547"/>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584"/>
      <c r="AJ3" s="584"/>
      <c r="AK3" s="584"/>
      <c r="AL3" s="584"/>
      <c r="AM3" s="58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row>
    <row r="4" spans="1:99" ht="15" customHeight="1" x14ac:dyDescent="0.25">
      <c r="A4" s="74"/>
      <c r="B4" s="547"/>
      <c r="C4" s="547"/>
      <c r="D4" s="547"/>
      <c r="E4" s="547"/>
      <c r="F4" s="547"/>
      <c r="G4" s="547"/>
      <c r="H4" s="547"/>
      <c r="I4" s="547"/>
      <c r="J4" s="584"/>
      <c r="K4" s="584"/>
      <c r="L4" s="584"/>
      <c r="M4" s="584"/>
      <c r="N4" s="584"/>
      <c r="O4" s="584"/>
      <c r="P4" s="584"/>
      <c r="Q4" s="584"/>
      <c r="R4" s="584"/>
      <c r="S4" s="584"/>
      <c r="T4" s="584"/>
      <c r="U4" s="584"/>
      <c r="V4" s="584"/>
      <c r="W4" s="584"/>
      <c r="X4" s="584"/>
      <c r="Y4" s="584"/>
      <c r="Z4" s="584"/>
      <c r="AA4" s="584"/>
      <c r="AB4" s="584"/>
      <c r="AC4" s="584"/>
      <c r="AD4" s="584"/>
      <c r="AE4" s="584"/>
      <c r="AF4" s="584"/>
      <c r="AG4" s="584"/>
      <c r="AH4" s="584"/>
      <c r="AI4" s="584"/>
      <c r="AJ4" s="584"/>
      <c r="AK4" s="584"/>
      <c r="AL4" s="584"/>
      <c r="AM4" s="58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row>
    <row r="5" spans="1:99"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row>
    <row r="6" spans="1:99" ht="15" customHeight="1" x14ac:dyDescent="0.25">
      <c r="A6" s="74"/>
      <c r="B6" s="595" t="s">
        <v>3</v>
      </c>
      <c r="C6" s="595"/>
      <c r="D6" s="596"/>
      <c r="E6" s="585" t="s">
        <v>104</v>
      </c>
      <c r="F6" s="586"/>
      <c r="G6" s="586"/>
      <c r="H6" s="586"/>
      <c r="I6" s="587"/>
      <c r="J6" s="581" t="str">
        <f>IF(AND('R. Gestión '!$I$9="Muy Alta",'R. Gestión '!$M$9="Leve"),CONCATENATE("R",'R. Gestión '!$A$9),"")</f>
        <v/>
      </c>
      <c r="K6" s="582"/>
      <c r="L6" s="582" t="str">
        <f>IF(AND('R. Gestión '!$I$15="Muy Alta",'R. Gestión '!$M$15="Leve"),CONCATENATE("R",'R. Gestión '!$A$15),"")</f>
        <v/>
      </c>
      <c r="M6" s="582"/>
      <c r="N6" s="582" t="str">
        <f>IF(AND('R. Gestión '!$I$21="Muy Alta",'R. Gestión '!$M$21="Leve"),CONCATENATE("R",'R. Gestión '!$A$21),"")</f>
        <v/>
      </c>
      <c r="O6" s="583"/>
      <c r="P6" s="581" t="str">
        <f>IF(AND('R. Gestión '!$I$9="Muy Alta",'R. Gestión '!$M$9="Menor"),CONCATENATE("R",'R. Gestión '!$A$9),"")</f>
        <v/>
      </c>
      <c r="Q6" s="582"/>
      <c r="R6" s="582" t="str">
        <f>IF(AND('R. Gestión '!$I$15="Muy Alta",'R. Gestión '!$M$15="Menor"),CONCATENATE("R",'R. Gestión '!$A$15),"")</f>
        <v/>
      </c>
      <c r="S6" s="582"/>
      <c r="T6" s="582" t="str">
        <f>IF(AND('R. Gestión '!$I$21="Muy Alta",'R. Gestión '!$M$21="Menor"),CONCATENATE("R",'R. Gestión '!$A$21),"")</f>
        <v/>
      </c>
      <c r="U6" s="583"/>
      <c r="V6" s="581" t="str">
        <f>IF(AND('R. Gestión '!$I$9="Muy Alta",'R. Gestión '!$M$9="Moderado"),CONCATENATE("R",'R. Gestión '!$A$9),"")</f>
        <v/>
      </c>
      <c r="W6" s="582"/>
      <c r="X6" s="582" t="str">
        <f>IF(AND('R. Gestión '!$I$15="Muy Alta",'R. Gestión '!$M$15="Moderado"),CONCATENATE("R",'R. Gestión '!$A$15),"")</f>
        <v/>
      </c>
      <c r="Y6" s="582"/>
      <c r="Z6" s="582" t="str">
        <f>IF(AND('R. Gestión '!$I$21="Muy Alta",'R. Gestión '!$M$21="Moderado"),CONCATENATE("R",'R. Gestión '!$A$21),"")</f>
        <v/>
      </c>
      <c r="AA6" s="583"/>
      <c r="AB6" s="581" t="str">
        <f>IF(AND('R. Gestión '!$I$9="Muy Alta",'R. Gestión '!$M$9="Mayor"),CONCATENATE("R",'R. Gestión '!$A$9),"")</f>
        <v/>
      </c>
      <c r="AC6" s="582"/>
      <c r="AD6" s="582" t="str">
        <f>IF(AND('R. Gestión '!$I$15="Muy Alta",'R. Gestión '!$M$15="Mayor"),CONCATENATE("R",'R. Gestión '!$A$15),"")</f>
        <v/>
      </c>
      <c r="AE6" s="582"/>
      <c r="AF6" s="582" t="str">
        <f>IF(AND('R. Gestión '!$I$21="Muy Alta",'R. Gestión '!$M$21="Mayor"),CONCATENATE("R",'R. Gestión '!$A$21),"")</f>
        <v/>
      </c>
      <c r="AG6" s="583"/>
      <c r="AH6" s="572" t="str">
        <f>IF(AND('R. Gestión '!$I$9="Muy Alta",'R. Gestión '!$M$9="Catastrófico"),CONCATENATE("R",'R. Gestión '!$A$9),"")</f>
        <v/>
      </c>
      <c r="AI6" s="573"/>
      <c r="AJ6" s="573" t="str">
        <f>IF(AND('R. Gestión '!$I$15="Muy Alta",'R. Gestión '!$M$15="Catastrófico"),CONCATENATE("R",'R. Gestión '!$A$15),"")</f>
        <v/>
      </c>
      <c r="AK6" s="573"/>
      <c r="AL6" s="573" t="str">
        <f>IF(AND('R. Gestión '!$I$21="Muy Alta",'R. Gestión '!$M$21="Catastrófico"),CONCATENATE("R",'R. Gestión '!$A$21),"")</f>
        <v/>
      </c>
      <c r="AM6" s="574"/>
      <c r="AO6" s="597" t="s">
        <v>69</v>
      </c>
      <c r="AP6" s="598"/>
      <c r="AQ6" s="598"/>
      <c r="AR6" s="598"/>
      <c r="AS6" s="598"/>
      <c r="AT6" s="599"/>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row>
    <row r="7" spans="1:99" ht="15" customHeight="1" x14ac:dyDescent="0.25">
      <c r="A7" s="74"/>
      <c r="B7" s="595"/>
      <c r="C7" s="595"/>
      <c r="D7" s="596"/>
      <c r="E7" s="588"/>
      <c r="F7" s="589"/>
      <c r="G7" s="589"/>
      <c r="H7" s="589"/>
      <c r="I7" s="590"/>
      <c r="J7" s="575"/>
      <c r="K7" s="576"/>
      <c r="L7" s="576"/>
      <c r="M7" s="576"/>
      <c r="N7" s="576"/>
      <c r="O7" s="577"/>
      <c r="P7" s="575"/>
      <c r="Q7" s="576"/>
      <c r="R7" s="576"/>
      <c r="S7" s="576"/>
      <c r="T7" s="576"/>
      <c r="U7" s="577"/>
      <c r="V7" s="575"/>
      <c r="W7" s="576"/>
      <c r="X7" s="576"/>
      <c r="Y7" s="576"/>
      <c r="Z7" s="576"/>
      <c r="AA7" s="577"/>
      <c r="AB7" s="575"/>
      <c r="AC7" s="576"/>
      <c r="AD7" s="576"/>
      <c r="AE7" s="576"/>
      <c r="AF7" s="576"/>
      <c r="AG7" s="577"/>
      <c r="AH7" s="566"/>
      <c r="AI7" s="567"/>
      <c r="AJ7" s="567"/>
      <c r="AK7" s="567"/>
      <c r="AL7" s="567"/>
      <c r="AM7" s="568"/>
      <c r="AN7" s="74"/>
      <c r="AO7" s="600"/>
      <c r="AP7" s="601"/>
      <c r="AQ7" s="601"/>
      <c r="AR7" s="601"/>
      <c r="AS7" s="601"/>
      <c r="AT7" s="602"/>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row>
    <row r="8" spans="1:99" ht="15" customHeight="1" x14ac:dyDescent="0.25">
      <c r="A8" s="74"/>
      <c r="B8" s="595"/>
      <c r="C8" s="595"/>
      <c r="D8" s="596"/>
      <c r="E8" s="588"/>
      <c r="F8" s="589"/>
      <c r="G8" s="589"/>
      <c r="H8" s="589"/>
      <c r="I8" s="590"/>
      <c r="J8" s="575" t="str">
        <f>IF(AND('R. Gestión '!$I$27="Muy Alta",'R. Gestión '!$M$27="Leve"),CONCATENATE("R",'R. Gestión '!$A$27),"")</f>
        <v/>
      </c>
      <c r="K8" s="576"/>
      <c r="L8" s="576" t="str">
        <f>IF(AND('R. Gestión '!$I$33="Muy Alta",'R. Gestión '!$M$33="Leve"),CONCATENATE("R",'R. Gestión '!$A$33),"")</f>
        <v/>
      </c>
      <c r="M8" s="576"/>
      <c r="N8" s="576" t="str">
        <f>IF(AND('R. Gestión '!$I$39="Muy Alta",'R. Gestión '!$M$39="Leve"),CONCATENATE("R",'R. Gestión '!$A$39),"")</f>
        <v/>
      </c>
      <c r="O8" s="577"/>
      <c r="P8" s="575" t="str">
        <f>IF(AND('R. Gestión '!$I$27="Muy Alta",'R. Gestión '!$M$27="Menor"),CONCATENATE("R",'R. Gestión '!$A$27),"")</f>
        <v/>
      </c>
      <c r="Q8" s="576"/>
      <c r="R8" s="576" t="str">
        <f>IF(AND('R. Gestión '!$I$33="Muy Alta",'R. Gestión '!$M$33="Menor"),CONCATENATE("R",'R. Gestión '!$A$33),"")</f>
        <v/>
      </c>
      <c r="S8" s="576"/>
      <c r="T8" s="576" t="str">
        <f>IF(AND('R. Gestión '!$I$39="Muy Alta",'R. Gestión '!$M$39="Menor"),CONCATENATE("R",'R. Gestión '!$A$39),"")</f>
        <v/>
      </c>
      <c r="U8" s="577"/>
      <c r="V8" s="575" t="str">
        <f>IF(AND('R. Gestión '!$I$27="Muy Alta",'R. Gestión '!$M$27="Moderado"),CONCATENATE("R",'R. Gestión '!$A$27),"")</f>
        <v/>
      </c>
      <c r="W8" s="576"/>
      <c r="X8" s="576" t="str">
        <f>IF(AND('R. Gestión '!$I$33="Muy Alta",'R. Gestión '!$M$33="Moderado"),CONCATENATE("R",'R. Gestión '!$A$33),"")</f>
        <v/>
      </c>
      <c r="Y8" s="576"/>
      <c r="Z8" s="576" t="str">
        <f>IF(AND('R. Gestión '!$I$39="Muy Alta",'R. Gestión '!$M$39="Moderado"),CONCATENATE("R",'R. Gestión '!$A$39),"")</f>
        <v/>
      </c>
      <c r="AA8" s="577"/>
      <c r="AB8" s="575" t="str">
        <f>IF(AND('R. Gestión '!$I$27="Muy Alta",'R. Gestión '!$M$27="Mayor"),CONCATENATE("R",'R. Gestión '!$A$27),"")</f>
        <v/>
      </c>
      <c r="AC8" s="576"/>
      <c r="AD8" s="576" t="str">
        <f>IF(AND('R. Gestión '!$I$33="Muy Alta",'R. Gestión '!$M$33="Mayor"),CONCATENATE("R",'R. Gestión '!$A$33),"")</f>
        <v/>
      </c>
      <c r="AE8" s="576"/>
      <c r="AF8" s="576" t="str">
        <f>IF(AND('R. Gestión '!$I$39="Muy Alta",'R. Gestión '!$M$39="Mayor"),CONCATENATE("R",'R. Gestión '!$A$39),"")</f>
        <v/>
      </c>
      <c r="AG8" s="577"/>
      <c r="AH8" s="566" t="str">
        <f>IF(AND('R. Gestión '!$I$27="Muy Alta",'R. Gestión '!$M$27="Catastrófico"),CONCATENATE("R",'R. Gestión '!$A$27),"")</f>
        <v/>
      </c>
      <c r="AI8" s="567"/>
      <c r="AJ8" s="567" t="str">
        <f>IF(AND('R. Gestión '!$I$33="Muy Alta",'R. Gestión '!$M$33="Catastrófico"),CONCATENATE("R",'R. Gestión '!$A$33),"")</f>
        <v/>
      </c>
      <c r="AK8" s="567"/>
      <c r="AL8" s="567" t="str">
        <f>IF(AND('R. Gestión '!$I$39="Muy Alta",'R. Gestión '!$M$39="Catastrófico"),CONCATENATE("R",'R. Gestión '!$A$39),"")</f>
        <v/>
      </c>
      <c r="AM8" s="568"/>
      <c r="AN8" s="74"/>
      <c r="AO8" s="600"/>
      <c r="AP8" s="601"/>
      <c r="AQ8" s="601"/>
      <c r="AR8" s="601"/>
      <c r="AS8" s="601"/>
      <c r="AT8" s="602"/>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row>
    <row r="9" spans="1:99" ht="15" customHeight="1" x14ac:dyDescent="0.25">
      <c r="A9" s="74"/>
      <c r="B9" s="595"/>
      <c r="C9" s="595"/>
      <c r="D9" s="596"/>
      <c r="E9" s="588"/>
      <c r="F9" s="589"/>
      <c r="G9" s="589"/>
      <c r="H9" s="589"/>
      <c r="I9" s="590"/>
      <c r="J9" s="575"/>
      <c r="K9" s="576"/>
      <c r="L9" s="576"/>
      <c r="M9" s="576"/>
      <c r="N9" s="576"/>
      <c r="O9" s="577"/>
      <c r="P9" s="575"/>
      <c r="Q9" s="576"/>
      <c r="R9" s="576"/>
      <c r="S9" s="576"/>
      <c r="T9" s="576"/>
      <c r="U9" s="577"/>
      <c r="V9" s="575"/>
      <c r="W9" s="576"/>
      <c r="X9" s="576"/>
      <c r="Y9" s="576"/>
      <c r="Z9" s="576"/>
      <c r="AA9" s="577"/>
      <c r="AB9" s="575"/>
      <c r="AC9" s="576"/>
      <c r="AD9" s="576"/>
      <c r="AE9" s="576"/>
      <c r="AF9" s="576"/>
      <c r="AG9" s="577"/>
      <c r="AH9" s="566"/>
      <c r="AI9" s="567"/>
      <c r="AJ9" s="567"/>
      <c r="AK9" s="567"/>
      <c r="AL9" s="567"/>
      <c r="AM9" s="568"/>
      <c r="AN9" s="74"/>
      <c r="AO9" s="600"/>
      <c r="AP9" s="601"/>
      <c r="AQ9" s="601"/>
      <c r="AR9" s="601"/>
      <c r="AS9" s="601"/>
      <c r="AT9" s="602"/>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row>
    <row r="10" spans="1:99" ht="15" customHeight="1" x14ac:dyDescent="0.25">
      <c r="A10" s="74"/>
      <c r="B10" s="595"/>
      <c r="C10" s="595"/>
      <c r="D10" s="596"/>
      <c r="E10" s="588"/>
      <c r="F10" s="589"/>
      <c r="G10" s="589"/>
      <c r="H10" s="589"/>
      <c r="I10" s="590"/>
      <c r="J10" s="575" t="str">
        <f>IF(AND('R. Gestión '!$I$45="Muy Alta",'R. Gestión '!$M$45="Leve"),CONCATENATE("R",'R. Gestión '!$A$45),"")</f>
        <v/>
      </c>
      <c r="K10" s="576"/>
      <c r="L10" s="576" t="str">
        <f>IF(AND('R. Gestión '!$I$51="Muy Alta",'R. Gestión '!$M$51="Leve"),CONCATENATE("R",'R. Gestión '!$A$51),"")</f>
        <v/>
      </c>
      <c r="M10" s="576"/>
      <c r="N10" s="576" t="str">
        <f>IF(AND('R. Gestión '!$I$57="Muy Alta",'R. Gestión '!$M$57="Leve"),CONCATENATE("R",'R. Gestión '!$A$57),"")</f>
        <v/>
      </c>
      <c r="O10" s="577"/>
      <c r="P10" s="575" t="str">
        <f>IF(AND('R. Gestión '!$I$45="Muy Alta",'R. Gestión '!$M$45="Menor"),CONCATENATE("R",'R. Gestión '!$A$45),"")</f>
        <v/>
      </c>
      <c r="Q10" s="576"/>
      <c r="R10" s="576" t="str">
        <f>IF(AND('R. Gestión '!$I$51="Muy Alta",'R. Gestión '!$M$51="Menor"),CONCATENATE("R",'R. Gestión '!$A$51),"")</f>
        <v/>
      </c>
      <c r="S10" s="576"/>
      <c r="T10" s="576" t="str">
        <f>IF(AND('R. Gestión '!$I$57="Muy Alta",'R. Gestión '!$M$57="Menor"),CONCATENATE("R",'R. Gestión '!$A$57),"")</f>
        <v/>
      </c>
      <c r="U10" s="577"/>
      <c r="V10" s="575" t="str">
        <f>IF(AND('R. Gestión '!$I$45="Muy Alta",'R. Gestión '!$M$45="Moderado"),CONCATENATE("R",'R. Gestión '!$A$45),"")</f>
        <v/>
      </c>
      <c r="W10" s="576"/>
      <c r="X10" s="576" t="str">
        <f>IF(AND('R. Gestión '!$I$51="Muy Alta",'R. Gestión '!$M$51="Moderado"),CONCATENATE("R",'R. Gestión '!$A$51),"")</f>
        <v/>
      </c>
      <c r="Y10" s="576"/>
      <c r="Z10" s="576" t="str">
        <f>IF(AND('R. Gestión '!$I$57="Muy Alta",'R. Gestión '!$M$57="Moderado"),CONCATENATE("R",'R. Gestión '!$A$57),"")</f>
        <v/>
      </c>
      <c r="AA10" s="577"/>
      <c r="AB10" s="575" t="str">
        <f>IF(AND('R. Gestión '!$I$45="Muy Alta",'R. Gestión '!$M$45="Mayor"),CONCATENATE("R",'R. Gestión '!$A$45),"")</f>
        <v/>
      </c>
      <c r="AC10" s="576"/>
      <c r="AD10" s="576" t="str">
        <f>IF(AND('R. Gestión '!$I$51="Muy Alta",'R. Gestión '!$M$51="Mayor"),CONCATENATE("R",'R. Gestión '!$A$51),"")</f>
        <v/>
      </c>
      <c r="AE10" s="576"/>
      <c r="AF10" s="576" t="str">
        <f>IF(AND('R. Gestión '!$I$57="Muy Alta",'R. Gestión '!$M$57="Mayor"),CONCATENATE("R",'R. Gestión '!$A$57),"")</f>
        <v/>
      </c>
      <c r="AG10" s="577"/>
      <c r="AH10" s="566" t="str">
        <f>IF(AND('R. Gestión '!$I$45="Muy Alta",'R. Gestión '!$M$45="Catastrófico"),CONCATENATE("R",'R. Gestión '!$A$45),"")</f>
        <v/>
      </c>
      <c r="AI10" s="567"/>
      <c r="AJ10" s="567" t="str">
        <f>IF(AND('R. Gestión '!$I$51="Muy Alta",'R. Gestión '!$M$51="Catastrófico"),CONCATENATE("R",'R. Gestión '!$A$51),"")</f>
        <v/>
      </c>
      <c r="AK10" s="567"/>
      <c r="AL10" s="567" t="str">
        <f>IF(AND('R. Gestión '!$I$57="Muy Alta",'R. Gestión '!$M$57="Catastrófico"),CONCATENATE("R",'R. Gestión '!$A$57),"")</f>
        <v/>
      </c>
      <c r="AM10" s="568"/>
      <c r="AN10" s="74"/>
      <c r="AO10" s="600"/>
      <c r="AP10" s="601"/>
      <c r="AQ10" s="601"/>
      <c r="AR10" s="601"/>
      <c r="AS10" s="601"/>
      <c r="AT10" s="602"/>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row>
    <row r="11" spans="1:99" ht="15" customHeight="1" x14ac:dyDescent="0.25">
      <c r="A11" s="74"/>
      <c r="B11" s="595"/>
      <c r="C11" s="595"/>
      <c r="D11" s="596"/>
      <c r="E11" s="588"/>
      <c r="F11" s="589"/>
      <c r="G11" s="589"/>
      <c r="H11" s="589"/>
      <c r="I11" s="590"/>
      <c r="J11" s="575"/>
      <c r="K11" s="576"/>
      <c r="L11" s="576"/>
      <c r="M11" s="576"/>
      <c r="N11" s="576"/>
      <c r="O11" s="577"/>
      <c r="P11" s="575"/>
      <c r="Q11" s="576"/>
      <c r="R11" s="576"/>
      <c r="S11" s="576"/>
      <c r="T11" s="576"/>
      <c r="U11" s="577"/>
      <c r="V11" s="575"/>
      <c r="W11" s="576"/>
      <c r="X11" s="576"/>
      <c r="Y11" s="576"/>
      <c r="Z11" s="576"/>
      <c r="AA11" s="577"/>
      <c r="AB11" s="575"/>
      <c r="AC11" s="576"/>
      <c r="AD11" s="576"/>
      <c r="AE11" s="576"/>
      <c r="AF11" s="576"/>
      <c r="AG11" s="577"/>
      <c r="AH11" s="566"/>
      <c r="AI11" s="567"/>
      <c r="AJ11" s="567"/>
      <c r="AK11" s="567"/>
      <c r="AL11" s="567"/>
      <c r="AM11" s="568"/>
      <c r="AN11" s="74"/>
      <c r="AO11" s="600"/>
      <c r="AP11" s="601"/>
      <c r="AQ11" s="601"/>
      <c r="AR11" s="601"/>
      <c r="AS11" s="601"/>
      <c r="AT11" s="602"/>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row>
    <row r="12" spans="1:99" ht="15" customHeight="1" x14ac:dyDescent="0.25">
      <c r="A12" s="74"/>
      <c r="B12" s="595"/>
      <c r="C12" s="595"/>
      <c r="D12" s="596"/>
      <c r="E12" s="588"/>
      <c r="F12" s="589"/>
      <c r="G12" s="589"/>
      <c r="H12" s="589"/>
      <c r="I12" s="590"/>
      <c r="J12" s="575" t="str">
        <f>IF(AND('R. Gestión '!$I$63="Muy Alta",'R. Gestión '!$M$63="Leve"),CONCATENATE("R",'R. Gestión '!$A$63),"")</f>
        <v/>
      </c>
      <c r="K12" s="576"/>
      <c r="L12" s="576" t="e">
        <f>IF(AND('R. Gestión '!#REF!="Muy Alta",'R. Gestión '!#REF!="Leve"),CONCATENATE("R",'R. Gestión '!#REF!),"")</f>
        <v>#REF!</v>
      </c>
      <c r="M12" s="576"/>
      <c r="N12" s="576" t="str">
        <f>IF(AND('R. Gestión '!$I$73="Muy Alta",'R. Gestión '!$M$73="Leve"),CONCATENATE("R",'R. Gestión '!$A$73),"")</f>
        <v/>
      </c>
      <c r="O12" s="577"/>
      <c r="P12" s="575" t="str">
        <f>IF(AND('R. Gestión '!$I$63="Muy Alta",'R. Gestión '!$M$63="Menor"),CONCATENATE("R",'R. Gestión '!$A$63),"")</f>
        <v/>
      </c>
      <c r="Q12" s="576"/>
      <c r="R12" s="576" t="e">
        <f>IF(AND('R. Gestión '!#REF!="Muy Alta",'R. Gestión '!#REF!="Menor"),CONCATENATE("R",'R. Gestión '!#REF!),"")</f>
        <v>#REF!</v>
      </c>
      <c r="S12" s="576"/>
      <c r="T12" s="576" t="str">
        <f>IF(AND('R. Gestión '!$I$73="Muy Alta",'R. Gestión '!$M$73="Menor"),CONCATENATE("R",'R. Gestión '!$A$73),"")</f>
        <v/>
      </c>
      <c r="U12" s="577"/>
      <c r="V12" s="575" t="str">
        <f>IF(AND('R. Gestión '!$I$63="Muy Alta",'R. Gestión '!$M$63="Moderado"),CONCATENATE("R",'R. Gestión '!$A$63),"")</f>
        <v/>
      </c>
      <c r="W12" s="576"/>
      <c r="X12" s="576" t="e">
        <f>IF(AND('R. Gestión '!#REF!="Muy Alta",'R. Gestión '!#REF!="Moderado"),CONCATENATE("R",'R. Gestión '!#REF!),"")</f>
        <v>#REF!</v>
      </c>
      <c r="Y12" s="576"/>
      <c r="Z12" s="576" t="str">
        <f>IF(AND('R. Gestión '!$I$73="Muy Alta",'R. Gestión '!$M$73="Moderado"),CONCATENATE("R",'R. Gestión '!$A$73),"")</f>
        <v/>
      </c>
      <c r="AA12" s="577"/>
      <c r="AB12" s="575" t="str">
        <f>IF(AND('R. Gestión '!$I$63="Muy Alta",'R. Gestión '!$M$63="Mayor"),CONCATENATE("R",'R. Gestión '!$A$63),"")</f>
        <v/>
      </c>
      <c r="AC12" s="576"/>
      <c r="AD12" s="576" t="e">
        <f>IF(AND('R. Gestión '!#REF!="Muy Alta",'R. Gestión '!#REF!="Mayor"),CONCATENATE("R",'R. Gestión '!#REF!),"")</f>
        <v>#REF!</v>
      </c>
      <c r="AE12" s="576"/>
      <c r="AF12" s="576" t="str">
        <f>IF(AND('R. Gestión '!$I$73="Muy Alta",'R. Gestión '!$M$73="Mayor"),CONCATENATE("R",'R. Gestión '!$A$73),"")</f>
        <v/>
      </c>
      <c r="AG12" s="577"/>
      <c r="AH12" s="566" t="str">
        <f>IF(AND('R. Gestión '!$I$63="Muy Alta",'R. Gestión '!$M$63="Catastrófico"),CONCATENATE("R",'R. Gestión '!$A$63),"")</f>
        <v/>
      </c>
      <c r="AI12" s="567"/>
      <c r="AJ12" s="567" t="e">
        <f>IF(AND('R. Gestión '!#REF!="Muy Alta",'R. Gestión '!#REF!="Catastrófico"),CONCATENATE("R",'R. Gestión '!#REF!),"")</f>
        <v>#REF!</v>
      </c>
      <c r="AK12" s="567"/>
      <c r="AL12" s="567" t="str">
        <f>IF(AND('R. Gestión '!$I$73="Muy Alta",'R. Gestión '!$M$73="Catastrófico"),CONCATENATE("R",'R. Gestión '!$A$73),"")</f>
        <v/>
      </c>
      <c r="AM12" s="568"/>
      <c r="AN12" s="74"/>
      <c r="AO12" s="600"/>
      <c r="AP12" s="601"/>
      <c r="AQ12" s="601"/>
      <c r="AR12" s="601"/>
      <c r="AS12" s="601"/>
      <c r="AT12" s="602"/>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row>
    <row r="13" spans="1:99" ht="15.75" customHeight="1" thickBot="1" x14ac:dyDescent="0.3">
      <c r="A13" s="74"/>
      <c r="B13" s="595"/>
      <c r="C13" s="595"/>
      <c r="D13" s="596"/>
      <c r="E13" s="591"/>
      <c r="F13" s="592"/>
      <c r="G13" s="592"/>
      <c r="H13" s="592"/>
      <c r="I13" s="593"/>
      <c r="J13" s="575"/>
      <c r="K13" s="576"/>
      <c r="L13" s="576"/>
      <c r="M13" s="576"/>
      <c r="N13" s="576"/>
      <c r="O13" s="577"/>
      <c r="P13" s="575"/>
      <c r="Q13" s="576"/>
      <c r="R13" s="576"/>
      <c r="S13" s="576"/>
      <c r="T13" s="576"/>
      <c r="U13" s="577"/>
      <c r="V13" s="575"/>
      <c r="W13" s="576"/>
      <c r="X13" s="576"/>
      <c r="Y13" s="576"/>
      <c r="Z13" s="576"/>
      <c r="AA13" s="577"/>
      <c r="AB13" s="575"/>
      <c r="AC13" s="576"/>
      <c r="AD13" s="576"/>
      <c r="AE13" s="576"/>
      <c r="AF13" s="576"/>
      <c r="AG13" s="577"/>
      <c r="AH13" s="569"/>
      <c r="AI13" s="570"/>
      <c r="AJ13" s="570"/>
      <c r="AK13" s="570"/>
      <c r="AL13" s="570"/>
      <c r="AM13" s="571"/>
      <c r="AN13" s="74"/>
      <c r="AO13" s="603"/>
      <c r="AP13" s="604"/>
      <c r="AQ13" s="604"/>
      <c r="AR13" s="604"/>
      <c r="AS13" s="604"/>
      <c r="AT13" s="605"/>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row>
    <row r="14" spans="1:99" ht="15" customHeight="1" x14ac:dyDescent="0.25">
      <c r="A14" s="74"/>
      <c r="B14" s="595"/>
      <c r="C14" s="595"/>
      <c r="D14" s="596"/>
      <c r="E14" s="585" t="s">
        <v>103</v>
      </c>
      <c r="F14" s="586"/>
      <c r="G14" s="586"/>
      <c r="H14" s="586"/>
      <c r="I14" s="586"/>
      <c r="J14" s="563" t="str">
        <f>IF(AND('R. Gestión '!$I$9="Alta",'R. Gestión '!$M$9="Leve"),CONCATENATE("R",'R. Gestión '!$A$9),"")</f>
        <v/>
      </c>
      <c r="K14" s="564"/>
      <c r="L14" s="564" t="str">
        <f>IF(AND('R. Gestión '!$I$15="Alta",'R. Gestión '!$M$15="Leve"),CONCATENATE("R",'R. Gestión '!$A$15),"")</f>
        <v/>
      </c>
      <c r="M14" s="564"/>
      <c r="N14" s="564" t="str">
        <f>IF(AND('R. Gestión '!$I$21="Alta",'R. Gestión '!$M$21="Leve"),CONCATENATE("R",'R. Gestión '!$A$21),"")</f>
        <v/>
      </c>
      <c r="O14" s="565"/>
      <c r="P14" s="563" t="str">
        <f>IF(AND('R. Gestión '!$I$9="Alta",'R. Gestión '!$M$9="Menor"),CONCATENATE("R",'R. Gestión '!$A$9),"")</f>
        <v/>
      </c>
      <c r="Q14" s="564"/>
      <c r="R14" s="564" t="str">
        <f>IF(AND('R. Gestión '!$I$15="Alta",'R. Gestión '!$M$15="Menor"),CONCATENATE("R",'R. Gestión '!$A$15),"")</f>
        <v/>
      </c>
      <c r="S14" s="564"/>
      <c r="T14" s="564" t="str">
        <f>IF(AND('R. Gestión '!$I$21="Alta",'R. Gestión '!$M$21="Menor"),CONCATENATE("R",'R. Gestión '!$A$21),"")</f>
        <v/>
      </c>
      <c r="U14" s="565"/>
      <c r="V14" s="581" t="str">
        <f>IF(AND('R. Gestión '!$I$9="Alta",'R. Gestión '!$M$9="Moderado"),CONCATENATE("R",'R. Gestión '!$A$9),"")</f>
        <v/>
      </c>
      <c r="W14" s="582"/>
      <c r="X14" s="582" t="str">
        <f>IF(AND('R. Gestión '!$I$15="Alta",'R. Gestión '!$M$15="Moderado"),CONCATENATE("R",'R. Gestión '!$A$15),"")</f>
        <v/>
      </c>
      <c r="Y14" s="582"/>
      <c r="Z14" s="582" t="str">
        <f>IF(AND('R. Gestión '!$I$21="Alta",'R. Gestión '!$M$21="Moderado"),CONCATENATE("R",'R. Gestión '!$A$21),"")</f>
        <v/>
      </c>
      <c r="AA14" s="583"/>
      <c r="AB14" s="581" t="str">
        <f>IF(AND('R. Gestión '!$I$9="Alta",'R. Gestión '!$M$9="Mayor"),CONCATENATE("R",'R. Gestión '!$A$9),"")</f>
        <v/>
      </c>
      <c r="AC14" s="582"/>
      <c r="AD14" s="582" t="str">
        <f>IF(AND('R. Gestión '!$I$15="Alta",'R. Gestión '!$M$15="Mayor"),CONCATENATE("R",'R. Gestión '!$A$15),"")</f>
        <v/>
      </c>
      <c r="AE14" s="582"/>
      <c r="AF14" s="582" t="str">
        <f>IF(AND('R. Gestión '!$I$21="Alta",'R. Gestión '!$M$21="Mayor"),CONCATENATE("R",'R. Gestión '!$A$21),"")</f>
        <v/>
      </c>
      <c r="AG14" s="583"/>
      <c r="AH14" s="572" t="str">
        <f>IF(AND('R. Gestión '!$I$9="Alta",'R. Gestión '!$M$9="Catastrófico"),CONCATENATE("R",'R. Gestión '!$A$9),"")</f>
        <v/>
      </c>
      <c r="AI14" s="573"/>
      <c r="AJ14" s="573" t="str">
        <f>IF(AND('R. Gestión '!$I$15="Alta",'R. Gestión '!$M$15="Catastrófico"),CONCATENATE("R",'R. Gestión '!$A$15),"")</f>
        <v/>
      </c>
      <c r="AK14" s="573"/>
      <c r="AL14" s="573" t="str">
        <f>IF(AND('R. Gestión '!$I$21="Alta",'R. Gestión '!$M$21="Catastrófico"),CONCATENATE("R",'R. Gestión '!$A$21),"")</f>
        <v/>
      </c>
      <c r="AM14" s="574"/>
      <c r="AN14" s="74"/>
      <c r="AO14" s="606" t="s">
        <v>70</v>
      </c>
      <c r="AP14" s="607"/>
      <c r="AQ14" s="607"/>
      <c r="AR14" s="607"/>
      <c r="AS14" s="607"/>
      <c r="AT14" s="608"/>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row>
    <row r="15" spans="1:99" ht="15" customHeight="1" x14ac:dyDescent="0.25">
      <c r="A15" s="74"/>
      <c r="B15" s="595"/>
      <c r="C15" s="595"/>
      <c r="D15" s="596"/>
      <c r="E15" s="588"/>
      <c r="F15" s="589"/>
      <c r="G15" s="589"/>
      <c r="H15" s="589"/>
      <c r="I15" s="589"/>
      <c r="J15" s="557"/>
      <c r="K15" s="558"/>
      <c r="L15" s="558"/>
      <c r="M15" s="558"/>
      <c r="N15" s="558"/>
      <c r="O15" s="559"/>
      <c r="P15" s="557"/>
      <c r="Q15" s="558"/>
      <c r="R15" s="558"/>
      <c r="S15" s="558"/>
      <c r="T15" s="558"/>
      <c r="U15" s="559"/>
      <c r="V15" s="575"/>
      <c r="W15" s="576"/>
      <c r="X15" s="576"/>
      <c r="Y15" s="576"/>
      <c r="Z15" s="576"/>
      <c r="AA15" s="577"/>
      <c r="AB15" s="575"/>
      <c r="AC15" s="576"/>
      <c r="AD15" s="576"/>
      <c r="AE15" s="576"/>
      <c r="AF15" s="576"/>
      <c r="AG15" s="577"/>
      <c r="AH15" s="566"/>
      <c r="AI15" s="567"/>
      <c r="AJ15" s="567"/>
      <c r="AK15" s="567"/>
      <c r="AL15" s="567"/>
      <c r="AM15" s="568"/>
      <c r="AN15" s="74"/>
      <c r="AO15" s="609"/>
      <c r="AP15" s="610"/>
      <c r="AQ15" s="610"/>
      <c r="AR15" s="610"/>
      <c r="AS15" s="610"/>
      <c r="AT15" s="611"/>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row>
    <row r="16" spans="1:99" ht="15" customHeight="1" x14ac:dyDescent="0.25">
      <c r="A16" s="74"/>
      <c r="B16" s="595"/>
      <c r="C16" s="595"/>
      <c r="D16" s="596"/>
      <c r="E16" s="588"/>
      <c r="F16" s="589"/>
      <c r="G16" s="589"/>
      <c r="H16" s="589"/>
      <c r="I16" s="589"/>
      <c r="J16" s="557" t="str">
        <f>IF(AND('R. Gestión '!$I$27="Alta",'R. Gestión '!$M$27="Leve"),CONCATENATE("R",'R. Gestión '!$A$27),"")</f>
        <v/>
      </c>
      <c r="K16" s="558"/>
      <c r="L16" s="558" t="str">
        <f>IF(AND('R. Gestión '!$I$33="Alta",'R. Gestión '!$M$33="Leve"),CONCATENATE("R",'R. Gestión '!$A$33),"")</f>
        <v/>
      </c>
      <c r="M16" s="558"/>
      <c r="N16" s="558" t="str">
        <f>IF(AND('R. Gestión '!$I$39="Alta",'R. Gestión '!$M$39="Leve"),CONCATENATE("R",'R. Gestión '!$A$39),"")</f>
        <v/>
      </c>
      <c r="O16" s="559"/>
      <c r="P16" s="557" t="str">
        <f>IF(AND('R. Gestión '!$I$27="Alta",'R. Gestión '!$M$27="Menor"),CONCATENATE("R",'R. Gestión '!$A$27),"")</f>
        <v/>
      </c>
      <c r="Q16" s="558"/>
      <c r="R16" s="558" t="str">
        <f>IF(AND('R. Gestión '!$I$33="Alta",'R. Gestión '!$M$33="Menor"),CONCATENATE("R",'R. Gestión '!$A$33),"")</f>
        <v/>
      </c>
      <c r="S16" s="558"/>
      <c r="T16" s="558" t="str">
        <f>IF(AND('R. Gestión '!$I$39="Alta",'R. Gestión '!$M$39="Menor"),CONCATENATE("R",'R. Gestión '!$A$39),"")</f>
        <v/>
      </c>
      <c r="U16" s="559"/>
      <c r="V16" s="575" t="str">
        <f>IF(AND('R. Gestión '!$I$27="Alta",'R. Gestión '!$M$27="Moderado"),CONCATENATE("R",'R. Gestión '!$A$27),"")</f>
        <v/>
      </c>
      <c r="W16" s="576"/>
      <c r="X16" s="576" t="str">
        <f>IF(AND('R. Gestión '!$I$33="Alta",'R. Gestión '!$M$33="Moderado"),CONCATENATE("R",'R. Gestión '!$A$33),"")</f>
        <v/>
      </c>
      <c r="Y16" s="576"/>
      <c r="Z16" s="576" t="str">
        <f>IF(AND('R. Gestión '!$I$39="Alta",'R. Gestión '!$M$39="Moderado"),CONCATENATE("R",'R. Gestión '!$A$39),"")</f>
        <v/>
      </c>
      <c r="AA16" s="577"/>
      <c r="AB16" s="575" t="str">
        <f>IF(AND('R. Gestión '!$I$27="Alta",'R. Gestión '!$M$27="Mayor"),CONCATENATE("R",'R. Gestión '!$A$27),"")</f>
        <v/>
      </c>
      <c r="AC16" s="576"/>
      <c r="AD16" s="576" t="str">
        <f>IF(AND('R. Gestión '!$I$33="Alta",'R. Gestión '!$M$33="Mayor"),CONCATENATE("R",'R. Gestión '!$A$33),"")</f>
        <v/>
      </c>
      <c r="AE16" s="576"/>
      <c r="AF16" s="576" t="str">
        <f>IF(AND('R. Gestión '!$I$39="Alta",'R. Gestión '!$M$39="Mayor"),CONCATENATE("R",'R. Gestión '!$A$39),"")</f>
        <v/>
      </c>
      <c r="AG16" s="577"/>
      <c r="AH16" s="566" t="str">
        <f>IF(AND('R. Gestión '!$I$27="Alta",'R. Gestión '!$M$27="Catastrófico"),CONCATENATE("R",'R. Gestión '!$A$27),"")</f>
        <v/>
      </c>
      <c r="AI16" s="567"/>
      <c r="AJ16" s="567" t="str">
        <f>IF(AND('R. Gestión '!$I$33="Alta",'R. Gestión '!$M$33="Catastrófico"),CONCATENATE("R",'R. Gestión '!$A$33),"")</f>
        <v/>
      </c>
      <c r="AK16" s="567"/>
      <c r="AL16" s="567" t="str">
        <f>IF(AND('R. Gestión '!$I$39="Alta",'R. Gestión '!$M$39="Catastrófico"),CONCATENATE("R",'R. Gestión '!$A$39),"")</f>
        <v/>
      </c>
      <c r="AM16" s="568"/>
      <c r="AN16" s="74"/>
      <c r="AO16" s="609"/>
      <c r="AP16" s="610"/>
      <c r="AQ16" s="610"/>
      <c r="AR16" s="610"/>
      <c r="AS16" s="610"/>
      <c r="AT16" s="611"/>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row>
    <row r="17" spans="1:80" ht="15" customHeight="1" x14ac:dyDescent="0.25">
      <c r="A17" s="74"/>
      <c r="B17" s="595"/>
      <c r="C17" s="595"/>
      <c r="D17" s="596"/>
      <c r="E17" s="588"/>
      <c r="F17" s="589"/>
      <c r="G17" s="589"/>
      <c r="H17" s="589"/>
      <c r="I17" s="589"/>
      <c r="J17" s="557"/>
      <c r="K17" s="558"/>
      <c r="L17" s="558"/>
      <c r="M17" s="558"/>
      <c r="N17" s="558"/>
      <c r="O17" s="559"/>
      <c r="P17" s="557"/>
      <c r="Q17" s="558"/>
      <c r="R17" s="558"/>
      <c r="S17" s="558"/>
      <c r="T17" s="558"/>
      <c r="U17" s="559"/>
      <c r="V17" s="575"/>
      <c r="W17" s="576"/>
      <c r="X17" s="576"/>
      <c r="Y17" s="576"/>
      <c r="Z17" s="576"/>
      <c r="AA17" s="577"/>
      <c r="AB17" s="575"/>
      <c r="AC17" s="576"/>
      <c r="AD17" s="576"/>
      <c r="AE17" s="576"/>
      <c r="AF17" s="576"/>
      <c r="AG17" s="577"/>
      <c r="AH17" s="566"/>
      <c r="AI17" s="567"/>
      <c r="AJ17" s="567"/>
      <c r="AK17" s="567"/>
      <c r="AL17" s="567"/>
      <c r="AM17" s="568"/>
      <c r="AN17" s="74"/>
      <c r="AO17" s="609"/>
      <c r="AP17" s="610"/>
      <c r="AQ17" s="610"/>
      <c r="AR17" s="610"/>
      <c r="AS17" s="610"/>
      <c r="AT17" s="611"/>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row>
    <row r="18" spans="1:80" ht="15" customHeight="1" x14ac:dyDescent="0.25">
      <c r="A18" s="74"/>
      <c r="B18" s="595"/>
      <c r="C18" s="595"/>
      <c r="D18" s="596"/>
      <c r="E18" s="588"/>
      <c r="F18" s="589"/>
      <c r="G18" s="589"/>
      <c r="H18" s="589"/>
      <c r="I18" s="589"/>
      <c r="J18" s="557" t="str">
        <f>IF(AND('R. Gestión '!$I$45="Alta",'R. Gestión '!$M$45="Leve"),CONCATENATE("R",'R. Gestión '!$A$45),"")</f>
        <v/>
      </c>
      <c r="K18" s="558"/>
      <c r="L18" s="558" t="str">
        <f>IF(AND('R. Gestión '!$I$51="Alta",'R. Gestión '!$M$51="Leve"),CONCATENATE("R",'R. Gestión '!$A$51),"")</f>
        <v/>
      </c>
      <c r="M18" s="558"/>
      <c r="N18" s="558" t="str">
        <f>IF(AND('R. Gestión '!$I$57="Alta",'R. Gestión '!$M$57="Leve"),CONCATENATE("R",'R. Gestión '!$A$57),"")</f>
        <v/>
      </c>
      <c r="O18" s="559"/>
      <c r="P18" s="557" t="str">
        <f>IF(AND('R. Gestión '!$I$45="Alta",'R. Gestión '!$M$45="Menor"),CONCATENATE("R",'R. Gestión '!$A$45),"")</f>
        <v/>
      </c>
      <c r="Q18" s="558"/>
      <c r="R18" s="558" t="str">
        <f>IF(AND('R. Gestión '!$I$51="Alta",'R. Gestión '!$M$51="Menor"),CONCATENATE("R",'R. Gestión '!$A$51),"")</f>
        <v/>
      </c>
      <c r="S18" s="558"/>
      <c r="T18" s="558" t="str">
        <f>IF(AND('R. Gestión '!$I$57="Alta",'R. Gestión '!$M$57="Menor"),CONCATENATE("R",'R. Gestión '!$A$57),"")</f>
        <v/>
      </c>
      <c r="U18" s="559"/>
      <c r="V18" s="575" t="str">
        <f>IF(AND('R. Gestión '!$I$45="Alta",'R. Gestión '!$M$45="Moderado"),CONCATENATE("R",'R. Gestión '!$A$45),"")</f>
        <v/>
      </c>
      <c r="W18" s="576"/>
      <c r="X18" s="576" t="str">
        <f>IF(AND('R. Gestión '!$I$51="Alta",'R. Gestión '!$M$51="Moderado"),CONCATENATE("R",'R. Gestión '!$A$51),"")</f>
        <v/>
      </c>
      <c r="Y18" s="576"/>
      <c r="Z18" s="576" t="str">
        <f>IF(AND('R. Gestión '!$I$57="Alta",'R. Gestión '!$M$57="Moderado"),CONCATENATE("R",'R. Gestión '!$A$57),"")</f>
        <v/>
      </c>
      <c r="AA18" s="577"/>
      <c r="AB18" s="575" t="str">
        <f>IF(AND('R. Gestión '!$I$45="Alta",'R. Gestión '!$M$45="Mayor"),CONCATENATE("R",'R. Gestión '!$A$45),"")</f>
        <v/>
      </c>
      <c r="AC18" s="576"/>
      <c r="AD18" s="576" t="str">
        <f>IF(AND('R. Gestión '!$I$51="Alta",'R. Gestión '!$M$51="Mayor"),CONCATENATE("R",'R. Gestión '!$A$51),"")</f>
        <v/>
      </c>
      <c r="AE18" s="576"/>
      <c r="AF18" s="576" t="str">
        <f>IF(AND('R. Gestión '!$I$57="Alta",'R. Gestión '!$M$57="Mayor"),CONCATENATE("R",'R. Gestión '!$A$57),"")</f>
        <v/>
      </c>
      <c r="AG18" s="577"/>
      <c r="AH18" s="566" t="str">
        <f>IF(AND('R. Gestión '!$I$45="Alta",'R. Gestión '!$M$45="Catastrófico"),CONCATENATE("R",'R. Gestión '!$A$45),"")</f>
        <v/>
      </c>
      <c r="AI18" s="567"/>
      <c r="AJ18" s="567" t="str">
        <f>IF(AND('R. Gestión '!$I$51="Alta",'R. Gestión '!$M$51="Catastrófico"),CONCATENATE("R",'R. Gestión '!$A$51),"")</f>
        <v/>
      </c>
      <c r="AK18" s="567"/>
      <c r="AL18" s="567" t="str">
        <f>IF(AND('R. Gestión '!$I$57="Alta",'R. Gestión '!$M$57="Catastrófico"),CONCATENATE("R",'R. Gestión '!$A$57),"")</f>
        <v/>
      </c>
      <c r="AM18" s="568"/>
      <c r="AN18" s="74"/>
      <c r="AO18" s="609"/>
      <c r="AP18" s="610"/>
      <c r="AQ18" s="610"/>
      <c r="AR18" s="610"/>
      <c r="AS18" s="610"/>
      <c r="AT18" s="611"/>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row>
    <row r="19" spans="1:80" ht="15" customHeight="1" x14ac:dyDescent="0.25">
      <c r="A19" s="74"/>
      <c r="B19" s="595"/>
      <c r="C19" s="595"/>
      <c r="D19" s="596"/>
      <c r="E19" s="588"/>
      <c r="F19" s="589"/>
      <c r="G19" s="589"/>
      <c r="H19" s="589"/>
      <c r="I19" s="589"/>
      <c r="J19" s="557"/>
      <c r="K19" s="558"/>
      <c r="L19" s="558"/>
      <c r="M19" s="558"/>
      <c r="N19" s="558"/>
      <c r="O19" s="559"/>
      <c r="P19" s="557"/>
      <c r="Q19" s="558"/>
      <c r="R19" s="558"/>
      <c r="S19" s="558"/>
      <c r="T19" s="558"/>
      <c r="U19" s="559"/>
      <c r="V19" s="575"/>
      <c r="W19" s="576"/>
      <c r="X19" s="576"/>
      <c r="Y19" s="576"/>
      <c r="Z19" s="576"/>
      <c r="AA19" s="577"/>
      <c r="AB19" s="575"/>
      <c r="AC19" s="576"/>
      <c r="AD19" s="576"/>
      <c r="AE19" s="576"/>
      <c r="AF19" s="576"/>
      <c r="AG19" s="577"/>
      <c r="AH19" s="566"/>
      <c r="AI19" s="567"/>
      <c r="AJ19" s="567"/>
      <c r="AK19" s="567"/>
      <c r="AL19" s="567"/>
      <c r="AM19" s="568"/>
      <c r="AN19" s="74"/>
      <c r="AO19" s="609"/>
      <c r="AP19" s="610"/>
      <c r="AQ19" s="610"/>
      <c r="AR19" s="610"/>
      <c r="AS19" s="610"/>
      <c r="AT19" s="611"/>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row>
    <row r="20" spans="1:80" ht="15" customHeight="1" x14ac:dyDescent="0.25">
      <c r="A20" s="74"/>
      <c r="B20" s="595"/>
      <c r="C20" s="595"/>
      <c r="D20" s="596"/>
      <c r="E20" s="588"/>
      <c r="F20" s="589"/>
      <c r="G20" s="589"/>
      <c r="H20" s="589"/>
      <c r="I20" s="589"/>
      <c r="J20" s="557" t="str">
        <f>IF(AND('R. Gestión '!$I$63="Alta",'R. Gestión '!$M$63="Leve"),CONCATENATE("R",'R. Gestión '!$A$63),"")</f>
        <v/>
      </c>
      <c r="K20" s="558"/>
      <c r="L20" s="558" t="e">
        <f>IF(AND('R. Gestión '!#REF!="Alta",'R. Gestión '!#REF!="Leve"),CONCATENATE("R",'R. Gestión '!#REF!),"")</f>
        <v>#REF!</v>
      </c>
      <c r="M20" s="558"/>
      <c r="N20" s="558" t="str">
        <f>IF(AND('R. Gestión '!$I$73="Alta",'R. Gestión '!$M$73="Leve"),CONCATENATE("R",'R. Gestión '!$A$73),"")</f>
        <v/>
      </c>
      <c r="O20" s="559"/>
      <c r="P20" s="557" t="str">
        <f>IF(AND('R. Gestión '!$I$63="Alta",'R. Gestión '!$M$63="Menor"),CONCATENATE("R",'R. Gestión '!$A$63),"")</f>
        <v/>
      </c>
      <c r="Q20" s="558"/>
      <c r="R20" s="558" t="e">
        <f>IF(AND('R. Gestión '!#REF!="Alta",'R. Gestión '!#REF!="Menor"),CONCATENATE("R",'R. Gestión '!#REF!),"")</f>
        <v>#REF!</v>
      </c>
      <c r="S20" s="558"/>
      <c r="T20" s="558" t="str">
        <f>IF(AND('R. Gestión '!$I$73="Alta",'R. Gestión '!$M$73="Menor"),CONCATENATE("R",'R. Gestión '!$A$73),"")</f>
        <v/>
      </c>
      <c r="U20" s="559"/>
      <c r="V20" s="575" t="str">
        <f>IF(AND('R. Gestión '!$I$63="Alta",'R. Gestión '!$M$63="Moderado"),CONCATENATE("R",'R. Gestión '!$A$63),"")</f>
        <v/>
      </c>
      <c r="W20" s="576"/>
      <c r="X20" s="576" t="e">
        <f>IF(AND('R. Gestión '!#REF!="Alta",'R. Gestión '!#REF!="Moderado"),CONCATENATE("R",'R. Gestión '!#REF!),"")</f>
        <v>#REF!</v>
      </c>
      <c r="Y20" s="576"/>
      <c r="Z20" s="576" t="str">
        <f>IF(AND('R. Gestión '!$I$73="Alta",'R. Gestión '!$M$73="Moderado"),CONCATENATE("R",'R. Gestión '!$A$73),"")</f>
        <v/>
      </c>
      <c r="AA20" s="577"/>
      <c r="AB20" s="575" t="str">
        <f>IF(AND('R. Gestión '!$I$63="Alta",'R. Gestión '!$M$63="Mayor"),CONCATENATE("R",'R. Gestión '!$A$63),"")</f>
        <v/>
      </c>
      <c r="AC20" s="576"/>
      <c r="AD20" s="576" t="e">
        <f>IF(AND('R. Gestión '!#REF!="Alta",'R. Gestión '!#REF!="Mayor"),CONCATENATE("R",'R. Gestión '!#REF!),"")</f>
        <v>#REF!</v>
      </c>
      <c r="AE20" s="576"/>
      <c r="AF20" s="576" t="str">
        <f>IF(AND('R. Gestión '!$I$73="Alta",'R. Gestión '!$M$73="Mayor"),CONCATENATE("R",'R. Gestión '!$A$73),"")</f>
        <v/>
      </c>
      <c r="AG20" s="577"/>
      <c r="AH20" s="566" t="str">
        <f>IF(AND('R. Gestión '!$I$63="Alta",'R. Gestión '!$M$63="Catastrófico"),CONCATENATE("R",'R. Gestión '!$A$63),"")</f>
        <v/>
      </c>
      <c r="AI20" s="567"/>
      <c r="AJ20" s="567" t="e">
        <f>IF(AND('R. Gestión '!#REF!="Alta",'R. Gestión '!#REF!="Catastrófico"),CONCATENATE("R",'R. Gestión '!#REF!),"")</f>
        <v>#REF!</v>
      </c>
      <c r="AK20" s="567"/>
      <c r="AL20" s="567" t="str">
        <f>IF(AND('R. Gestión '!$I$73="Alta",'R. Gestión '!$M$73="Catastrófico"),CONCATENATE("R",'R. Gestión '!$A$73),"")</f>
        <v/>
      </c>
      <c r="AM20" s="568"/>
      <c r="AN20" s="74"/>
      <c r="AO20" s="609"/>
      <c r="AP20" s="610"/>
      <c r="AQ20" s="610"/>
      <c r="AR20" s="610"/>
      <c r="AS20" s="610"/>
      <c r="AT20" s="611"/>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row>
    <row r="21" spans="1:80" ht="15.75" customHeight="1" thickBot="1" x14ac:dyDescent="0.3">
      <c r="A21" s="74"/>
      <c r="B21" s="595"/>
      <c r="C21" s="595"/>
      <c r="D21" s="596"/>
      <c r="E21" s="591"/>
      <c r="F21" s="592"/>
      <c r="G21" s="592"/>
      <c r="H21" s="592"/>
      <c r="I21" s="592"/>
      <c r="J21" s="560"/>
      <c r="K21" s="561"/>
      <c r="L21" s="561"/>
      <c r="M21" s="561"/>
      <c r="N21" s="561"/>
      <c r="O21" s="562"/>
      <c r="P21" s="560"/>
      <c r="Q21" s="561"/>
      <c r="R21" s="561"/>
      <c r="S21" s="561"/>
      <c r="T21" s="561"/>
      <c r="U21" s="562"/>
      <c r="V21" s="578"/>
      <c r="W21" s="579"/>
      <c r="X21" s="579"/>
      <c r="Y21" s="579"/>
      <c r="Z21" s="579"/>
      <c r="AA21" s="580"/>
      <c r="AB21" s="578"/>
      <c r="AC21" s="579"/>
      <c r="AD21" s="579"/>
      <c r="AE21" s="579"/>
      <c r="AF21" s="579"/>
      <c r="AG21" s="580"/>
      <c r="AH21" s="569"/>
      <c r="AI21" s="570"/>
      <c r="AJ21" s="570"/>
      <c r="AK21" s="570"/>
      <c r="AL21" s="570"/>
      <c r="AM21" s="571"/>
      <c r="AN21" s="74"/>
      <c r="AO21" s="612"/>
      <c r="AP21" s="613"/>
      <c r="AQ21" s="613"/>
      <c r="AR21" s="613"/>
      <c r="AS21" s="613"/>
      <c r="AT21" s="61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row>
    <row r="22" spans="1:80" x14ac:dyDescent="0.25">
      <c r="A22" s="74"/>
      <c r="B22" s="595"/>
      <c r="C22" s="595"/>
      <c r="D22" s="596"/>
      <c r="E22" s="585" t="s">
        <v>105</v>
      </c>
      <c r="F22" s="586"/>
      <c r="G22" s="586"/>
      <c r="H22" s="586"/>
      <c r="I22" s="587"/>
      <c r="J22" s="563" t="str">
        <f>IF(AND('R. Gestión '!$I$9="Media",'R. Gestión '!$M$9="Leve"),CONCATENATE("R",'R. Gestión '!$A$9),"")</f>
        <v/>
      </c>
      <c r="K22" s="564"/>
      <c r="L22" s="564" t="str">
        <f>IF(AND('R. Gestión '!$I$15="Media",'R. Gestión '!$M$15="Leve"),CONCATENATE("R",'R. Gestión '!$A$15),"")</f>
        <v/>
      </c>
      <c r="M22" s="564"/>
      <c r="N22" s="564" t="str">
        <f>IF(AND('R. Gestión '!$I$21="Media",'R. Gestión '!$M$21="Leve"),CONCATENATE("R",'R. Gestión '!$A$21),"")</f>
        <v/>
      </c>
      <c r="O22" s="565"/>
      <c r="P22" s="563" t="str">
        <f>IF(AND('R. Gestión '!$I$9="Media",'R. Gestión '!$M$9="Menor"),CONCATENATE("R",'R. Gestión '!$A$9),"")</f>
        <v/>
      </c>
      <c r="Q22" s="564"/>
      <c r="R22" s="564" t="str">
        <f>IF(AND('R. Gestión '!$I$15="Media",'R. Gestión '!$M$15="Menor"),CONCATENATE("R",'R. Gestión '!$A$15),"")</f>
        <v/>
      </c>
      <c r="S22" s="564"/>
      <c r="T22" s="564" t="str">
        <f>IF(AND('R. Gestión '!$I$21="Media",'R. Gestión '!$M$21="Menor"),CONCATENATE("R",'R. Gestión '!$A$21),"")</f>
        <v/>
      </c>
      <c r="U22" s="565"/>
      <c r="V22" s="563" t="str">
        <f>IF(AND('R. Gestión '!$I$9="Media",'R. Gestión '!$M$9="Moderado"),CONCATENATE("R",'R. Gestión '!$A$9),"")</f>
        <v/>
      </c>
      <c r="W22" s="564"/>
      <c r="X22" s="564" t="str">
        <f>IF(AND('R. Gestión '!$I$15="Media",'R. Gestión '!$M$15="Moderado"),CONCATENATE("R",'R. Gestión '!$A$15),"")</f>
        <v/>
      </c>
      <c r="Y22" s="564"/>
      <c r="Z22" s="564" t="str">
        <f>IF(AND('R. Gestión '!$I$21="Media",'R. Gestión '!$M$21="Moderado"),CONCATENATE("R",'R. Gestión '!$A$21),"")</f>
        <v/>
      </c>
      <c r="AA22" s="565"/>
      <c r="AB22" s="581" t="str">
        <f>IF(AND('R. Gestión '!$I$9="Media",'R. Gestión '!$M$9="Mayor"),CONCATENATE("R",'R. Gestión '!$A$9),"")</f>
        <v/>
      </c>
      <c r="AC22" s="582"/>
      <c r="AD22" s="582" t="str">
        <f>IF(AND('R. Gestión '!$I$15="Media",'R. Gestión '!$M$15="Mayor"),CONCATENATE("R",'R. Gestión '!$A$15),"")</f>
        <v/>
      </c>
      <c r="AE22" s="582"/>
      <c r="AF22" s="582" t="str">
        <f>IF(AND('R. Gestión '!$I$21="Media",'R. Gestión '!$M$21="Mayor"),CONCATENATE("R",'R. Gestión '!$A$21),"")</f>
        <v/>
      </c>
      <c r="AG22" s="583"/>
      <c r="AH22" s="572" t="str">
        <f>IF(AND('R. Gestión '!$I$9="Media",'R. Gestión '!$M$9="Catastrófico"),CONCATENATE("R",'R. Gestión '!$A$9),"")</f>
        <v/>
      </c>
      <c r="AI22" s="573"/>
      <c r="AJ22" s="573" t="str">
        <f>IF(AND('R. Gestión '!$I$15="Media",'R. Gestión '!$M$15="Catastrófico"),CONCATENATE("R",'R. Gestión '!$A$15),"")</f>
        <v/>
      </c>
      <c r="AK22" s="573"/>
      <c r="AL22" s="573" t="str">
        <f>IF(AND('R. Gestión '!$I$21="Media",'R. Gestión '!$M$21="Catastrófico"),CONCATENATE("R",'R. Gestión '!$A$21),"")</f>
        <v/>
      </c>
      <c r="AM22" s="574"/>
      <c r="AN22" s="74"/>
      <c r="AO22" s="615" t="s">
        <v>71</v>
      </c>
      <c r="AP22" s="616"/>
      <c r="AQ22" s="616"/>
      <c r="AR22" s="616"/>
      <c r="AS22" s="616"/>
      <c r="AT22" s="617"/>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row>
    <row r="23" spans="1:80" x14ac:dyDescent="0.25">
      <c r="A23" s="74"/>
      <c r="B23" s="595"/>
      <c r="C23" s="595"/>
      <c r="D23" s="596"/>
      <c r="E23" s="588"/>
      <c r="F23" s="589"/>
      <c r="G23" s="589"/>
      <c r="H23" s="589"/>
      <c r="I23" s="590"/>
      <c r="J23" s="557"/>
      <c r="K23" s="558"/>
      <c r="L23" s="558"/>
      <c r="M23" s="558"/>
      <c r="N23" s="558"/>
      <c r="O23" s="559"/>
      <c r="P23" s="557"/>
      <c r="Q23" s="558"/>
      <c r="R23" s="558"/>
      <c r="S23" s="558"/>
      <c r="T23" s="558"/>
      <c r="U23" s="559"/>
      <c r="V23" s="557"/>
      <c r="W23" s="558"/>
      <c r="X23" s="558"/>
      <c r="Y23" s="558"/>
      <c r="Z23" s="558"/>
      <c r="AA23" s="559"/>
      <c r="AB23" s="575"/>
      <c r="AC23" s="576"/>
      <c r="AD23" s="576"/>
      <c r="AE23" s="576"/>
      <c r="AF23" s="576"/>
      <c r="AG23" s="577"/>
      <c r="AH23" s="566"/>
      <c r="AI23" s="567"/>
      <c r="AJ23" s="567"/>
      <c r="AK23" s="567"/>
      <c r="AL23" s="567"/>
      <c r="AM23" s="568"/>
      <c r="AN23" s="74"/>
      <c r="AO23" s="618"/>
      <c r="AP23" s="619"/>
      <c r="AQ23" s="619"/>
      <c r="AR23" s="619"/>
      <c r="AS23" s="619"/>
      <c r="AT23" s="620"/>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row>
    <row r="24" spans="1:80" x14ac:dyDescent="0.25">
      <c r="A24" s="74"/>
      <c r="B24" s="595"/>
      <c r="C24" s="595"/>
      <c r="D24" s="596"/>
      <c r="E24" s="588"/>
      <c r="F24" s="589"/>
      <c r="G24" s="589"/>
      <c r="H24" s="589"/>
      <c r="I24" s="590"/>
      <c r="J24" s="557" t="str">
        <f>IF(AND('R. Gestión '!$I$27="Media",'R. Gestión '!$M$27="Leve"),CONCATENATE("R",'R. Gestión '!$A$27),"")</f>
        <v/>
      </c>
      <c r="K24" s="558"/>
      <c r="L24" s="558" t="str">
        <f>IF(AND('R. Gestión '!$I$33="Media",'R. Gestión '!$M$33="Leve"),CONCATENATE("R",'R. Gestión '!$A$33),"")</f>
        <v/>
      </c>
      <c r="M24" s="558"/>
      <c r="N24" s="558" t="str">
        <f>IF(AND('R. Gestión '!$I$39="Media",'R. Gestión '!$M$39="Leve"),CONCATENATE("R",'R. Gestión '!$A$39),"")</f>
        <v/>
      </c>
      <c r="O24" s="559"/>
      <c r="P24" s="557" t="str">
        <f>IF(AND('R. Gestión '!$I$27="Media",'R. Gestión '!$M$27="Menor"),CONCATENATE("R",'R. Gestión '!$A$27),"")</f>
        <v/>
      </c>
      <c r="Q24" s="558"/>
      <c r="R24" s="558" t="str">
        <f>IF(AND('R. Gestión '!$I$33="Media",'R. Gestión '!$M$33="Menor"),CONCATENATE("R",'R. Gestión '!$A$33),"")</f>
        <v/>
      </c>
      <c r="S24" s="558"/>
      <c r="T24" s="558" t="str">
        <f>IF(AND('R. Gestión '!$I$39="Media",'R. Gestión '!$M$39="Menor"),CONCATENATE("R",'R. Gestión '!$A$39),"")</f>
        <v/>
      </c>
      <c r="U24" s="559"/>
      <c r="V24" s="557" t="str">
        <f>IF(AND('R. Gestión '!$I$27="Media",'R. Gestión '!$M$27="Moderado"),CONCATENATE("R",'R. Gestión '!$A$27),"")</f>
        <v/>
      </c>
      <c r="W24" s="558"/>
      <c r="X24" s="558" t="str">
        <f>IF(AND('R. Gestión '!$I$33="Media",'R. Gestión '!$M$33="Moderado"),CONCATENATE("R",'R. Gestión '!$A$33),"")</f>
        <v/>
      </c>
      <c r="Y24" s="558"/>
      <c r="Z24" s="558" t="str">
        <f>IF(AND('R. Gestión '!$I$39="Media",'R. Gestión '!$M$39="Moderado"),CONCATENATE("R",'R. Gestión '!$A$39),"")</f>
        <v/>
      </c>
      <c r="AA24" s="559"/>
      <c r="AB24" s="575" t="str">
        <f>IF(AND('R. Gestión '!$I$27="Media",'R. Gestión '!$M$27="Mayor"),CONCATENATE("R",'R. Gestión '!$A$27),"")</f>
        <v/>
      </c>
      <c r="AC24" s="576"/>
      <c r="AD24" s="576" t="str">
        <f>IF(AND('R. Gestión '!$I$33="Media",'R. Gestión '!$M$33="Mayor"),CONCATENATE("R",'R. Gestión '!$A$33),"")</f>
        <v/>
      </c>
      <c r="AE24" s="576"/>
      <c r="AF24" s="576" t="str">
        <f>IF(AND('R. Gestión '!$I$39="Media",'R. Gestión '!$M$39="Mayor"),CONCATENATE("R",'R. Gestión '!$A$39),"")</f>
        <v/>
      </c>
      <c r="AG24" s="577"/>
      <c r="AH24" s="566" t="str">
        <f>IF(AND('R. Gestión '!$I$27="Media",'R. Gestión '!$M$27="Catastrófico"),CONCATENATE("R",'R. Gestión '!$A$27),"")</f>
        <v/>
      </c>
      <c r="AI24" s="567"/>
      <c r="AJ24" s="567" t="str">
        <f>IF(AND('R. Gestión '!$I$33="Media",'R. Gestión '!$M$33="Catastrófico"),CONCATENATE("R",'R. Gestión '!$A$33),"")</f>
        <v/>
      </c>
      <c r="AK24" s="567"/>
      <c r="AL24" s="567" t="str">
        <f>IF(AND('R. Gestión '!$I$39="Media",'R. Gestión '!$M$39="Catastrófico"),CONCATENATE("R",'R. Gestión '!$A$39),"")</f>
        <v/>
      </c>
      <c r="AM24" s="568"/>
      <c r="AN24" s="74"/>
      <c r="AO24" s="618"/>
      <c r="AP24" s="619"/>
      <c r="AQ24" s="619"/>
      <c r="AR24" s="619"/>
      <c r="AS24" s="619"/>
      <c r="AT24" s="620"/>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row>
    <row r="25" spans="1:80" x14ac:dyDescent="0.25">
      <c r="A25" s="74"/>
      <c r="B25" s="595"/>
      <c r="C25" s="595"/>
      <c r="D25" s="596"/>
      <c r="E25" s="588"/>
      <c r="F25" s="589"/>
      <c r="G25" s="589"/>
      <c r="H25" s="589"/>
      <c r="I25" s="590"/>
      <c r="J25" s="557"/>
      <c r="K25" s="558"/>
      <c r="L25" s="558"/>
      <c r="M25" s="558"/>
      <c r="N25" s="558"/>
      <c r="O25" s="559"/>
      <c r="P25" s="557"/>
      <c r="Q25" s="558"/>
      <c r="R25" s="558"/>
      <c r="S25" s="558"/>
      <c r="T25" s="558"/>
      <c r="U25" s="559"/>
      <c r="V25" s="557"/>
      <c r="W25" s="558"/>
      <c r="X25" s="558"/>
      <c r="Y25" s="558"/>
      <c r="Z25" s="558"/>
      <c r="AA25" s="559"/>
      <c r="AB25" s="575"/>
      <c r="AC25" s="576"/>
      <c r="AD25" s="576"/>
      <c r="AE25" s="576"/>
      <c r="AF25" s="576"/>
      <c r="AG25" s="577"/>
      <c r="AH25" s="566"/>
      <c r="AI25" s="567"/>
      <c r="AJ25" s="567"/>
      <c r="AK25" s="567"/>
      <c r="AL25" s="567"/>
      <c r="AM25" s="568"/>
      <c r="AN25" s="74"/>
      <c r="AO25" s="618"/>
      <c r="AP25" s="619"/>
      <c r="AQ25" s="619"/>
      <c r="AR25" s="619"/>
      <c r="AS25" s="619"/>
      <c r="AT25" s="620"/>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row>
    <row r="26" spans="1:80" x14ac:dyDescent="0.25">
      <c r="A26" s="74"/>
      <c r="B26" s="595"/>
      <c r="C26" s="595"/>
      <c r="D26" s="596"/>
      <c r="E26" s="588"/>
      <c r="F26" s="589"/>
      <c r="G26" s="589"/>
      <c r="H26" s="589"/>
      <c r="I26" s="590"/>
      <c r="J26" s="557" t="str">
        <f>IF(AND('R. Gestión '!$I$45="Media",'R. Gestión '!$M$45="Leve"),CONCATENATE("R",'R. Gestión '!$A$45),"")</f>
        <v/>
      </c>
      <c r="K26" s="558"/>
      <c r="L26" s="558" t="str">
        <f>IF(AND('R. Gestión '!$I$51="Media",'R. Gestión '!$M$51="Leve"),CONCATENATE("R",'R. Gestión '!$A$51),"")</f>
        <v/>
      </c>
      <c r="M26" s="558"/>
      <c r="N26" s="558" t="str">
        <f>IF(AND('R. Gestión '!$I$57="Media",'R. Gestión '!$M$57="Leve"),CONCATENATE("R",'R. Gestión '!$A$57),"")</f>
        <v/>
      </c>
      <c r="O26" s="559"/>
      <c r="P26" s="557" t="str">
        <f>IF(AND('R. Gestión '!$I$45="Media",'R. Gestión '!$M$45="Menor"),CONCATENATE("R",'R. Gestión '!$A$45),"")</f>
        <v/>
      </c>
      <c r="Q26" s="558"/>
      <c r="R26" s="558" t="str">
        <f>IF(AND('R. Gestión '!$I$51="Media",'R. Gestión '!$M$51="Menor"),CONCATENATE("R",'R. Gestión '!$A$51),"")</f>
        <v/>
      </c>
      <c r="S26" s="558"/>
      <c r="T26" s="558" t="str">
        <f>IF(AND('R. Gestión '!$I$57="Media",'R. Gestión '!$M$57="Menor"),CONCATENATE("R",'R. Gestión '!$A$57),"")</f>
        <v/>
      </c>
      <c r="U26" s="559"/>
      <c r="V26" s="557" t="str">
        <f>IF(AND('R. Gestión '!$I$45="Media",'R. Gestión '!$M$45="Moderado"),CONCATENATE("R",'R. Gestión '!$A$45),"")</f>
        <v/>
      </c>
      <c r="W26" s="558"/>
      <c r="X26" s="558" t="str">
        <f>IF(AND('R. Gestión '!$I$51="Media",'R. Gestión '!$M$51="Moderado"),CONCATENATE("R",'R. Gestión '!$A$51),"")</f>
        <v/>
      </c>
      <c r="Y26" s="558"/>
      <c r="Z26" s="558" t="str">
        <f>IF(AND('R. Gestión '!$I$57="Media",'R. Gestión '!$M$57="Moderado"),CONCATENATE("R",'R. Gestión '!$A$57),"")</f>
        <v/>
      </c>
      <c r="AA26" s="559"/>
      <c r="AB26" s="575" t="str">
        <f>IF(AND('R. Gestión '!$I$45="Media",'R. Gestión '!$M$45="Mayor"),CONCATENATE("R",'R. Gestión '!$A$45),"")</f>
        <v/>
      </c>
      <c r="AC26" s="576"/>
      <c r="AD26" s="576" t="str">
        <f>IF(AND('R. Gestión '!$I$51="Media",'R. Gestión '!$M$51="Mayor"),CONCATENATE("R",'R. Gestión '!$A$51),"")</f>
        <v/>
      </c>
      <c r="AE26" s="576"/>
      <c r="AF26" s="576" t="str">
        <f>IF(AND('R. Gestión '!$I$57="Media",'R. Gestión '!$M$57="Mayor"),CONCATENATE("R",'R. Gestión '!$A$57),"")</f>
        <v/>
      </c>
      <c r="AG26" s="577"/>
      <c r="AH26" s="566" t="str">
        <f>IF(AND('R. Gestión '!$I$45="Media",'R. Gestión '!$M$45="Catastrófico"),CONCATENATE("R",'R. Gestión '!$A$45),"")</f>
        <v/>
      </c>
      <c r="AI26" s="567"/>
      <c r="AJ26" s="567" t="str">
        <f>IF(AND('R. Gestión '!$I$51="Media",'R. Gestión '!$M$51="Catastrófico"),CONCATENATE("R",'R. Gestión '!$A$51),"")</f>
        <v/>
      </c>
      <c r="AK26" s="567"/>
      <c r="AL26" s="567" t="str">
        <f>IF(AND('R. Gestión '!$I$57="Media",'R. Gestión '!$M$57="Catastrófico"),CONCATENATE("R",'R. Gestión '!$A$57),"")</f>
        <v/>
      </c>
      <c r="AM26" s="568"/>
      <c r="AN26" s="74"/>
      <c r="AO26" s="618"/>
      <c r="AP26" s="619"/>
      <c r="AQ26" s="619"/>
      <c r="AR26" s="619"/>
      <c r="AS26" s="619"/>
      <c r="AT26" s="620"/>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row>
    <row r="27" spans="1:80" x14ac:dyDescent="0.25">
      <c r="A27" s="74"/>
      <c r="B27" s="595"/>
      <c r="C27" s="595"/>
      <c r="D27" s="596"/>
      <c r="E27" s="588"/>
      <c r="F27" s="589"/>
      <c r="G27" s="589"/>
      <c r="H27" s="589"/>
      <c r="I27" s="590"/>
      <c r="J27" s="557"/>
      <c r="K27" s="558"/>
      <c r="L27" s="558"/>
      <c r="M27" s="558"/>
      <c r="N27" s="558"/>
      <c r="O27" s="559"/>
      <c r="P27" s="557"/>
      <c r="Q27" s="558"/>
      <c r="R27" s="558"/>
      <c r="S27" s="558"/>
      <c r="T27" s="558"/>
      <c r="U27" s="559"/>
      <c r="V27" s="557"/>
      <c r="W27" s="558"/>
      <c r="X27" s="558"/>
      <c r="Y27" s="558"/>
      <c r="Z27" s="558"/>
      <c r="AA27" s="559"/>
      <c r="AB27" s="575"/>
      <c r="AC27" s="576"/>
      <c r="AD27" s="576"/>
      <c r="AE27" s="576"/>
      <c r="AF27" s="576"/>
      <c r="AG27" s="577"/>
      <c r="AH27" s="566"/>
      <c r="AI27" s="567"/>
      <c r="AJ27" s="567"/>
      <c r="AK27" s="567"/>
      <c r="AL27" s="567"/>
      <c r="AM27" s="568"/>
      <c r="AN27" s="74"/>
      <c r="AO27" s="618"/>
      <c r="AP27" s="619"/>
      <c r="AQ27" s="619"/>
      <c r="AR27" s="619"/>
      <c r="AS27" s="619"/>
      <c r="AT27" s="620"/>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row>
    <row r="28" spans="1:80" x14ac:dyDescent="0.25">
      <c r="A28" s="74"/>
      <c r="B28" s="595"/>
      <c r="C28" s="595"/>
      <c r="D28" s="596"/>
      <c r="E28" s="588"/>
      <c r="F28" s="589"/>
      <c r="G28" s="589"/>
      <c r="H28" s="589"/>
      <c r="I28" s="590"/>
      <c r="J28" s="557" t="str">
        <f>IF(AND('R. Gestión '!$I$63="Media",'R. Gestión '!$M$63="Leve"),CONCATENATE("R",'R. Gestión '!$A$63),"")</f>
        <v/>
      </c>
      <c r="K28" s="558"/>
      <c r="L28" s="558" t="e">
        <f>IF(AND('R. Gestión '!#REF!="Media",'R. Gestión '!#REF!="Leve"),CONCATENATE("R",'R. Gestión '!#REF!),"")</f>
        <v>#REF!</v>
      </c>
      <c r="M28" s="558"/>
      <c r="N28" s="558" t="str">
        <f>IF(AND('R. Gestión '!$I$73="Media",'R. Gestión '!$M$73="Leve"),CONCATENATE("R",'R. Gestión '!$A$73),"")</f>
        <v/>
      </c>
      <c r="O28" s="559"/>
      <c r="P28" s="557" t="str">
        <f>IF(AND('R. Gestión '!$I$63="Media",'R. Gestión '!$M$63="Menor"),CONCATENATE("R",'R. Gestión '!$A$63),"")</f>
        <v/>
      </c>
      <c r="Q28" s="558"/>
      <c r="R28" s="558" t="e">
        <f>IF(AND('R. Gestión '!#REF!="Media",'R. Gestión '!#REF!="Menor"),CONCATENATE("R",'R. Gestión '!#REF!),"")</f>
        <v>#REF!</v>
      </c>
      <c r="S28" s="558"/>
      <c r="T28" s="558" t="str">
        <f>IF(AND('R. Gestión '!$I$73="Media",'R. Gestión '!$M$73="Menor"),CONCATENATE("R",'R. Gestión '!$A$73),"")</f>
        <v/>
      </c>
      <c r="U28" s="559"/>
      <c r="V28" s="557" t="str">
        <f>IF(AND('R. Gestión '!$I$63="Media",'R. Gestión '!$M$63="Moderado"),CONCATENATE("R",'R. Gestión '!$A$63),"")</f>
        <v/>
      </c>
      <c r="W28" s="558"/>
      <c r="X28" s="558" t="e">
        <f>IF(AND('R. Gestión '!#REF!="Media",'R. Gestión '!#REF!="Moderado"),CONCATENATE("R",'R. Gestión '!#REF!),"")</f>
        <v>#REF!</v>
      </c>
      <c r="Y28" s="558"/>
      <c r="Z28" s="558" t="str">
        <f>IF(AND('R. Gestión '!$I$73="Media",'R. Gestión '!$M$73="Moderado"),CONCATENATE("R",'R. Gestión '!$A$73),"")</f>
        <v/>
      </c>
      <c r="AA28" s="559"/>
      <c r="AB28" s="575" t="str">
        <f>IF(AND('R. Gestión '!$I$63="Media",'R. Gestión '!$M$63="Mayor"),CONCATENATE("R",'R. Gestión '!$A$63),"")</f>
        <v/>
      </c>
      <c r="AC28" s="576"/>
      <c r="AD28" s="576" t="e">
        <f>IF(AND('R. Gestión '!#REF!="Media",'R. Gestión '!#REF!="Mayor"),CONCATENATE("R",'R. Gestión '!#REF!),"")</f>
        <v>#REF!</v>
      </c>
      <c r="AE28" s="576"/>
      <c r="AF28" s="576" t="str">
        <f>IF(AND('R. Gestión '!$I$73="Media",'R. Gestión '!$M$73="Mayor"),CONCATENATE("R",'R. Gestión '!$A$73),"")</f>
        <v/>
      </c>
      <c r="AG28" s="577"/>
      <c r="AH28" s="566" t="str">
        <f>IF(AND('R. Gestión '!$I$63="Media",'R. Gestión '!$M$63="Catastrófico"),CONCATENATE("R",'R. Gestión '!$A$63),"")</f>
        <v/>
      </c>
      <c r="AI28" s="567"/>
      <c r="AJ28" s="567" t="e">
        <f>IF(AND('R. Gestión '!#REF!="Media",'R. Gestión '!#REF!="Catastrófico"),CONCATENATE("R",'R. Gestión '!#REF!),"")</f>
        <v>#REF!</v>
      </c>
      <c r="AK28" s="567"/>
      <c r="AL28" s="567" t="str">
        <f>IF(AND('R. Gestión '!$I$73="Media",'R. Gestión '!$M$73="Catastrófico"),CONCATENATE("R",'R. Gestión '!$A$73),"")</f>
        <v/>
      </c>
      <c r="AM28" s="568"/>
      <c r="AN28" s="74"/>
      <c r="AO28" s="618"/>
      <c r="AP28" s="619"/>
      <c r="AQ28" s="619"/>
      <c r="AR28" s="619"/>
      <c r="AS28" s="619"/>
      <c r="AT28" s="620"/>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row>
    <row r="29" spans="1:80" ht="15.75" thickBot="1" x14ac:dyDescent="0.3">
      <c r="A29" s="74"/>
      <c r="B29" s="595"/>
      <c r="C29" s="595"/>
      <c r="D29" s="596"/>
      <c r="E29" s="591"/>
      <c r="F29" s="592"/>
      <c r="G29" s="592"/>
      <c r="H29" s="592"/>
      <c r="I29" s="593"/>
      <c r="J29" s="557"/>
      <c r="K29" s="558"/>
      <c r="L29" s="558"/>
      <c r="M29" s="558"/>
      <c r="N29" s="558"/>
      <c r="O29" s="559"/>
      <c r="P29" s="560"/>
      <c r="Q29" s="561"/>
      <c r="R29" s="561"/>
      <c r="S29" s="561"/>
      <c r="T29" s="561"/>
      <c r="U29" s="562"/>
      <c r="V29" s="560"/>
      <c r="W29" s="561"/>
      <c r="X29" s="561"/>
      <c r="Y29" s="561"/>
      <c r="Z29" s="561"/>
      <c r="AA29" s="562"/>
      <c r="AB29" s="578"/>
      <c r="AC29" s="579"/>
      <c r="AD29" s="579"/>
      <c r="AE29" s="579"/>
      <c r="AF29" s="579"/>
      <c r="AG29" s="580"/>
      <c r="AH29" s="569"/>
      <c r="AI29" s="570"/>
      <c r="AJ29" s="570"/>
      <c r="AK29" s="570"/>
      <c r="AL29" s="570"/>
      <c r="AM29" s="571"/>
      <c r="AN29" s="74"/>
      <c r="AO29" s="621"/>
      <c r="AP29" s="622"/>
      <c r="AQ29" s="622"/>
      <c r="AR29" s="622"/>
      <c r="AS29" s="622"/>
      <c r="AT29" s="623"/>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row>
    <row r="30" spans="1:80" x14ac:dyDescent="0.25">
      <c r="A30" s="74"/>
      <c r="B30" s="595"/>
      <c r="C30" s="595"/>
      <c r="D30" s="596"/>
      <c r="E30" s="585" t="s">
        <v>102</v>
      </c>
      <c r="F30" s="586"/>
      <c r="G30" s="586"/>
      <c r="H30" s="586"/>
      <c r="I30" s="586"/>
      <c r="J30" s="554" t="str">
        <f>IF(AND('R. Gestión '!$I$9="Baja",'R. Gestión '!$M$9="Leve"),CONCATENATE("R",'R. Gestión '!$A$9),"")</f>
        <v/>
      </c>
      <c r="K30" s="555"/>
      <c r="L30" s="555" t="str">
        <f>IF(AND('R. Gestión '!$I$15="Baja",'R. Gestión '!$M$15="Leve"),CONCATENATE("R",'R. Gestión '!$A$15),"")</f>
        <v/>
      </c>
      <c r="M30" s="555"/>
      <c r="N30" s="555" t="str">
        <f>IF(AND('R. Gestión '!$I$21="Baja",'R. Gestión '!$M$21="Leve"),CONCATENATE("R",'R. Gestión '!$A$21),"")</f>
        <v/>
      </c>
      <c r="O30" s="556"/>
      <c r="P30" s="564" t="str">
        <f>IF(AND('R. Gestión '!$I$9="Baja",'R. Gestión '!$M$9="Menor"),CONCATENATE("R",'R. Gestión '!$A$9),"")</f>
        <v/>
      </c>
      <c r="Q30" s="564"/>
      <c r="R30" s="564" t="str">
        <f>IF(AND('R. Gestión '!$I$15="Baja",'R. Gestión '!$M$15="Menor"),CONCATENATE("R",'R. Gestión '!$A$15),"")</f>
        <v/>
      </c>
      <c r="S30" s="564"/>
      <c r="T30" s="564" t="str">
        <f>IF(AND('R. Gestión '!$I$21="Baja",'R. Gestión '!$M$21="Menor"),CONCATENATE("R",'R. Gestión '!$A$21),"")</f>
        <v/>
      </c>
      <c r="U30" s="565"/>
      <c r="V30" s="563" t="str">
        <f>IF(AND('R. Gestión '!$I$9="Baja",'R. Gestión '!$M$9="Moderado"),CONCATENATE("R",'R. Gestión '!$A$9),"")</f>
        <v/>
      </c>
      <c r="W30" s="564"/>
      <c r="X30" s="564" t="str">
        <f>IF(AND('R. Gestión '!$I$15="Baja",'R. Gestión '!$M$15="Moderado"),CONCATENATE("R",'R. Gestión '!$A$15),"")</f>
        <v/>
      </c>
      <c r="Y30" s="564"/>
      <c r="Z30" s="564" t="str">
        <f>IF(AND('R. Gestión '!$I$21="Baja",'R. Gestión '!$M$21="Moderado"),CONCATENATE("R",'R. Gestión '!$A$21),"")</f>
        <v/>
      </c>
      <c r="AA30" s="565"/>
      <c r="AB30" s="581" t="str">
        <f>IF(AND('R. Gestión '!$I$9="Baja",'R. Gestión '!$M$9="Mayor"),CONCATENATE("R",'R. Gestión '!$A$9),"")</f>
        <v/>
      </c>
      <c r="AC30" s="582"/>
      <c r="AD30" s="582" t="str">
        <f>IF(AND('R. Gestión '!$I$15="Baja",'R. Gestión '!$M$15="Mayor"),CONCATENATE("R",'R. Gestión '!$A$15),"")</f>
        <v/>
      </c>
      <c r="AE30" s="582"/>
      <c r="AF30" s="582" t="str">
        <f>IF(AND('R. Gestión '!$I$21="Baja",'R. Gestión '!$M$21="Mayor"),CONCATENATE("R",'R. Gestión '!$A$21),"")</f>
        <v/>
      </c>
      <c r="AG30" s="583"/>
      <c r="AH30" s="572" t="str">
        <f>IF(AND('R. Gestión '!$I$9="Baja",'R. Gestión '!$M$9="Catastrófico"),CONCATENATE("R",'R. Gestión '!$A$9),"")</f>
        <v/>
      </c>
      <c r="AI30" s="573"/>
      <c r="AJ30" s="573" t="str">
        <f>IF(AND('R. Gestión '!$I$15="Baja",'R. Gestión '!$M$15="Catastrófico"),CONCATENATE("R",'R. Gestión '!$A$15),"")</f>
        <v/>
      </c>
      <c r="AK30" s="573"/>
      <c r="AL30" s="573" t="str">
        <f>IF(AND('R. Gestión '!$I$21="Baja",'R. Gestión '!$M$21="Catastrófico"),CONCATENATE("R",'R. Gestión '!$A$21),"")</f>
        <v/>
      </c>
      <c r="AM30" s="574"/>
      <c r="AN30" s="74"/>
      <c r="AO30" s="624" t="s">
        <v>72</v>
      </c>
      <c r="AP30" s="625"/>
      <c r="AQ30" s="625"/>
      <c r="AR30" s="625"/>
      <c r="AS30" s="625"/>
      <c r="AT30" s="626"/>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row>
    <row r="31" spans="1:80" x14ac:dyDescent="0.25">
      <c r="A31" s="74"/>
      <c r="B31" s="595"/>
      <c r="C31" s="595"/>
      <c r="D31" s="596"/>
      <c r="E31" s="588"/>
      <c r="F31" s="589"/>
      <c r="G31" s="589"/>
      <c r="H31" s="589"/>
      <c r="I31" s="589"/>
      <c r="J31" s="548"/>
      <c r="K31" s="549"/>
      <c r="L31" s="549"/>
      <c r="M31" s="549"/>
      <c r="N31" s="549"/>
      <c r="O31" s="550"/>
      <c r="P31" s="558"/>
      <c r="Q31" s="558"/>
      <c r="R31" s="558"/>
      <c r="S31" s="558"/>
      <c r="T31" s="558"/>
      <c r="U31" s="559"/>
      <c r="V31" s="557"/>
      <c r="W31" s="558"/>
      <c r="X31" s="558"/>
      <c r="Y31" s="558"/>
      <c r="Z31" s="558"/>
      <c r="AA31" s="559"/>
      <c r="AB31" s="575"/>
      <c r="AC31" s="576"/>
      <c r="AD31" s="576"/>
      <c r="AE31" s="576"/>
      <c r="AF31" s="576"/>
      <c r="AG31" s="577"/>
      <c r="AH31" s="566"/>
      <c r="AI31" s="567"/>
      <c r="AJ31" s="567"/>
      <c r="AK31" s="567"/>
      <c r="AL31" s="567"/>
      <c r="AM31" s="568"/>
      <c r="AN31" s="74"/>
      <c r="AO31" s="627"/>
      <c r="AP31" s="628"/>
      <c r="AQ31" s="628"/>
      <c r="AR31" s="628"/>
      <c r="AS31" s="628"/>
      <c r="AT31" s="629"/>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row>
    <row r="32" spans="1:80" x14ac:dyDescent="0.25">
      <c r="A32" s="74"/>
      <c r="B32" s="595"/>
      <c r="C32" s="595"/>
      <c r="D32" s="596"/>
      <c r="E32" s="588"/>
      <c r="F32" s="589"/>
      <c r="G32" s="589"/>
      <c r="H32" s="589"/>
      <c r="I32" s="589"/>
      <c r="J32" s="548" t="str">
        <f>IF(AND('R. Gestión '!$I$27="Baja",'R. Gestión '!$M$27="Leve"),CONCATENATE("R",'R. Gestión '!$A$27),"")</f>
        <v/>
      </c>
      <c r="K32" s="549"/>
      <c r="L32" s="549" t="str">
        <f>IF(AND('R. Gestión '!$I$33="Baja",'R. Gestión '!$M$33="Leve"),CONCATENATE("R",'R. Gestión '!$A$33),"")</f>
        <v/>
      </c>
      <c r="M32" s="549"/>
      <c r="N32" s="549" t="str">
        <f>IF(AND('R. Gestión '!$I$39="Baja",'R. Gestión '!$M$39="Leve"),CONCATENATE("R",'R. Gestión '!$A$39),"")</f>
        <v/>
      </c>
      <c r="O32" s="550"/>
      <c r="P32" s="558" t="str">
        <f>IF(AND('R. Gestión '!$I$27="Baja",'R. Gestión '!$M$27="Menor"),CONCATENATE("R",'R. Gestión '!$A$27),"")</f>
        <v/>
      </c>
      <c r="Q32" s="558"/>
      <c r="R32" s="558" t="str">
        <f>IF(AND('R. Gestión '!$I$33="Baja",'R. Gestión '!$M$33="Menor"),CONCATENATE("R",'R. Gestión '!$A$33),"")</f>
        <v/>
      </c>
      <c r="S32" s="558"/>
      <c r="T32" s="558" t="str">
        <f>IF(AND('R. Gestión '!$I$39="Baja",'R. Gestión '!$M$39="Menor"),CONCATENATE("R",'R. Gestión '!$A$39),"")</f>
        <v/>
      </c>
      <c r="U32" s="559"/>
      <c r="V32" s="557" t="str">
        <f>IF(AND('R. Gestión '!$I$27="Baja",'R. Gestión '!$M$27="Moderado"),CONCATENATE("R",'R. Gestión '!$A$27),"")</f>
        <v/>
      </c>
      <c r="W32" s="558"/>
      <c r="X32" s="558" t="str">
        <f>IF(AND('R. Gestión '!$I$33="Baja",'R. Gestión '!$M$33="Moderado"),CONCATENATE("R",'R. Gestión '!$A$33),"")</f>
        <v/>
      </c>
      <c r="Y32" s="558"/>
      <c r="Z32" s="558" t="str">
        <f>IF(AND('R. Gestión '!$I$39="Baja",'R. Gestión '!$M$39="Moderado"),CONCATENATE("R",'R. Gestión '!$A$39),"")</f>
        <v/>
      </c>
      <c r="AA32" s="559"/>
      <c r="AB32" s="575" t="str">
        <f>IF(AND('R. Gestión '!$I$27="Baja",'R. Gestión '!$M$27="Mayor"),CONCATENATE("R",'R. Gestión '!$A$27),"")</f>
        <v/>
      </c>
      <c r="AC32" s="576"/>
      <c r="AD32" s="576" t="str">
        <f>IF(AND('R. Gestión '!$I$33="Baja",'R. Gestión '!$M$33="Mayor"),CONCATENATE("R",'R. Gestión '!$A$33),"")</f>
        <v/>
      </c>
      <c r="AE32" s="576"/>
      <c r="AF32" s="576" t="str">
        <f>IF(AND('R. Gestión '!$I$39="Baja",'R. Gestión '!$M$39="Mayor"),CONCATENATE("R",'R. Gestión '!$A$39),"")</f>
        <v/>
      </c>
      <c r="AG32" s="577"/>
      <c r="AH32" s="566" t="str">
        <f>IF(AND('R. Gestión '!$I$27="Baja",'R. Gestión '!$M$27="Catastrófico"),CONCATENATE("R",'R. Gestión '!$A$27),"")</f>
        <v/>
      </c>
      <c r="AI32" s="567"/>
      <c r="AJ32" s="567" t="str">
        <f>IF(AND('R. Gestión '!$I$33="Baja",'R. Gestión '!$M$33="Catastrófico"),CONCATENATE("R",'R. Gestión '!$A$33),"")</f>
        <v/>
      </c>
      <c r="AK32" s="567"/>
      <c r="AL32" s="567" t="str">
        <f>IF(AND('R. Gestión '!$I$39="Baja",'R. Gestión '!$M$39="Catastrófico"),CONCATENATE("R",'R. Gestión '!$A$39),"")</f>
        <v/>
      </c>
      <c r="AM32" s="568"/>
      <c r="AN32" s="74"/>
      <c r="AO32" s="627"/>
      <c r="AP32" s="628"/>
      <c r="AQ32" s="628"/>
      <c r="AR32" s="628"/>
      <c r="AS32" s="628"/>
      <c r="AT32" s="629"/>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row>
    <row r="33" spans="1:80" x14ac:dyDescent="0.25">
      <c r="A33" s="74"/>
      <c r="B33" s="595"/>
      <c r="C33" s="595"/>
      <c r="D33" s="596"/>
      <c r="E33" s="588"/>
      <c r="F33" s="589"/>
      <c r="G33" s="589"/>
      <c r="H33" s="589"/>
      <c r="I33" s="589"/>
      <c r="J33" s="548"/>
      <c r="K33" s="549"/>
      <c r="L33" s="549"/>
      <c r="M33" s="549"/>
      <c r="N33" s="549"/>
      <c r="O33" s="550"/>
      <c r="P33" s="558"/>
      <c r="Q33" s="558"/>
      <c r="R33" s="558"/>
      <c r="S33" s="558"/>
      <c r="T33" s="558"/>
      <c r="U33" s="559"/>
      <c r="V33" s="557"/>
      <c r="W33" s="558"/>
      <c r="X33" s="558"/>
      <c r="Y33" s="558"/>
      <c r="Z33" s="558"/>
      <c r="AA33" s="559"/>
      <c r="AB33" s="575"/>
      <c r="AC33" s="576"/>
      <c r="AD33" s="576"/>
      <c r="AE33" s="576"/>
      <c r="AF33" s="576"/>
      <c r="AG33" s="577"/>
      <c r="AH33" s="566"/>
      <c r="AI33" s="567"/>
      <c r="AJ33" s="567"/>
      <c r="AK33" s="567"/>
      <c r="AL33" s="567"/>
      <c r="AM33" s="568"/>
      <c r="AN33" s="74"/>
      <c r="AO33" s="627"/>
      <c r="AP33" s="628"/>
      <c r="AQ33" s="628"/>
      <c r="AR33" s="628"/>
      <c r="AS33" s="628"/>
      <c r="AT33" s="629"/>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row>
    <row r="34" spans="1:80" x14ac:dyDescent="0.25">
      <c r="A34" s="74"/>
      <c r="B34" s="595"/>
      <c r="C34" s="595"/>
      <c r="D34" s="596"/>
      <c r="E34" s="588"/>
      <c r="F34" s="589"/>
      <c r="G34" s="589"/>
      <c r="H34" s="589"/>
      <c r="I34" s="589"/>
      <c r="J34" s="548" t="str">
        <f>IF(AND('R. Gestión '!$I$45="Baja",'R. Gestión '!$M$45="Leve"),CONCATENATE("R",'R. Gestión '!$A$45),"")</f>
        <v/>
      </c>
      <c r="K34" s="549"/>
      <c r="L34" s="549" t="str">
        <f>IF(AND('R. Gestión '!$I$51="Baja",'R. Gestión '!$M$51="Leve"),CONCATENATE("R",'R. Gestión '!$A$51),"")</f>
        <v/>
      </c>
      <c r="M34" s="549"/>
      <c r="N34" s="549" t="str">
        <f>IF(AND('R. Gestión '!$I$57="Baja",'R. Gestión '!$M$57="Leve"),CONCATENATE("R",'R. Gestión '!$A$57),"")</f>
        <v/>
      </c>
      <c r="O34" s="550"/>
      <c r="P34" s="558" t="str">
        <f>IF(AND('R. Gestión '!$I$45="Baja",'R. Gestión '!$M$45="Menor"),CONCATENATE("R",'R. Gestión '!$A$45),"")</f>
        <v/>
      </c>
      <c r="Q34" s="558"/>
      <c r="R34" s="558" t="str">
        <f>IF(AND('R. Gestión '!$I$51="Baja",'R. Gestión '!$M$51="Menor"),CONCATENATE("R",'R. Gestión '!$A$51),"")</f>
        <v/>
      </c>
      <c r="S34" s="558"/>
      <c r="T34" s="558" t="str">
        <f>IF(AND('R. Gestión '!$I$57="Baja",'R. Gestión '!$M$57="Menor"),CONCATENATE("R",'R. Gestión '!$A$57),"")</f>
        <v/>
      </c>
      <c r="U34" s="559"/>
      <c r="V34" s="557" t="str">
        <f>IF(AND('R. Gestión '!$I$45="Baja",'R. Gestión '!$M$45="Moderado"),CONCATENATE("R",'R. Gestión '!$A$45),"")</f>
        <v/>
      </c>
      <c r="W34" s="558"/>
      <c r="X34" s="558" t="str">
        <f>IF(AND('R. Gestión '!$I$51="Baja",'R. Gestión '!$M$51="Moderado"),CONCATENATE("R",'R. Gestión '!$A$51),"")</f>
        <v/>
      </c>
      <c r="Y34" s="558"/>
      <c r="Z34" s="558" t="str">
        <f>IF(AND('R. Gestión '!$I$57="Baja",'R. Gestión '!$M$57="Moderado"),CONCATENATE("R",'R. Gestión '!$A$57),"")</f>
        <v/>
      </c>
      <c r="AA34" s="559"/>
      <c r="AB34" s="575" t="str">
        <f>IF(AND('R. Gestión '!$I$45="Baja",'R. Gestión '!$M$45="Mayor"),CONCATENATE("R",'R. Gestión '!$A$45),"")</f>
        <v/>
      </c>
      <c r="AC34" s="576"/>
      <c r="AD34" s="576" t="str">
        <f>IF(AND('R. Gestión '!$I$51="Baja",'R. Gestión '!$M$51="Mayor"),CONCATENATE("R",'R. Gestión '!$A$51),"")</f>
        <v/>
      </c>
      <c r="AE34" s="576"/>
      <c r="AF34" s="576" t="str">
        <f>IF(AND('R. Gestión '!$I$57="Baja",'R. Gestión '!$M$57="Mayor"),CONCATENATE("R",'R. Gestión '!$A$57),"")</f>
        <v/>
      </c>
      <c r="AG34" s="577"/>
      <c r="AH34" s="566" t="str">
        <f>IF(AND('R. Gestión '!$I$45="Baja",'R. Gestión '!$M$45="Catastrófico"),CONCATENATE("R",'R. Gestión '!$A$45),"")</f>
        <v/>
      </c>
      <c r="AI34" s="567"/>
      <c r="AJ34" s="567" t="str">
        <f>IF(AND('R. Gestión '!$I$51="Baja",'R. Gestión '!$M$51="Catastrófico"),CONCATENATE("R",'R. Gestión '!$A$51),"")</f>
        <v/>
      </c>
      <c r="AK34" s="567"/>
      <c r="AL34" s="567" t="str">
        <f>IF(AND('R. Gestión '!$I$57="Baja",'R. Gestión '!$M$57="Catastrófico"),CONCATENATE("R",'R. Gestión '!$A$57),"")</f>
        <v/>
      </c>
      <c r="AM34" s="568"/>
      <c r="AN34" s="74"/>
      <c r="AO34" s="627"/>
      <c r="AP34" s="628"/>
      <c r="AQ34" s="628"/>
      <c r="AR34" s="628"/>
      <c r="AS34" s="628"/>
      <c r="AT34" s="629"/>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row>
    <row r="35" spans="1:80" x14ac:dyDescent="0.25">
      <c r="A35" s="74"/>
      <c r="B35" s="595"/>
      <c r="C35" s="595"/>
      <c r="D35" s="596"/>
      <c r="E35" s="588"/>
      <c r="F35" s="589"/>
      <c r="G35" s="589"/>
      <c r="H35" s="589"/>
      <c r="I35" s="589"/>
      <c r="J35" s="548"/>
      <c r="K35" s="549"/>
      <c r="L35" s="549"/>
      <c r="M35" s="549"/>
      <c r="N35" s="549"/>
      <c r="O35" s="550"/>
      <c r="P35" s="558"/>
      <c r="Q35" s="558"/>
      <c r="R35" s="558"/>
      <c r="S35" s="558"/>
      <c r="T35" s="558"/>
      <c r="U35" s="559"/>
      <c r="V35" s="557"/>
      <c r="W35" s="558"/>
      <c r="X35" s="558"/>
      <c r="Y35" s="558"/>
      <c r="Z35" s="558"/>
      <c r="AA35" s="559"/>
      <c r="AB35" s="575"/>
      <c r="AC35" s="576"/>
      <c r="AD35" s="576"/>
      <c r="AE35" s="576"/>
      <c r="AF35" s="576"/>
      <c r="AG35" s="577"/>
      <c r="AH35" s="566"/>
      <c r="AI35" s="567"/>
      <c r="AJ35" s="567"/>
      <c r="AK35" s="567"/>
      <c r="AL35" s="567"/>
      <c r="AM35" s="568"/>
      <c r="AN35" s="74"/>
      <c r="AO35" s="627"/>
      <c r="AP35" s="628"/>
      <c r="AQ35" s="628"/>
      <c r="AR35" s="628"/>
      <c r="AS35" s="628"/>
      <c r="AT35" s="629"/>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row>
    <row r="36" spans="1:80" x14ac:dyDescent="0.25">
      <c r="A36" s="74"/>
      <c r="B36" s="595"/>
      <c r="C36" s="595"/>
      <c r="D36" s="596"/>
      <c r="E36" s="588"/>
      <c r="F36" s="589"/>
      <c r="G36" s="589"/>
      <c r="H36" s="589"/>
      <c r="I36" s="589"/>
      <c r="J36" s="548" t="str">
        <f>IF(AND('R. Gestión '!$I$63="Baja",'R. Gestión '!$M$63="Leve"),CONCATENATE("R",'R. Gestión '!$A$63),"")</f>
        <v/>
      </c>
      <c r="K36" s="549"/>
      <c r="L36" s="549" t="e">
        <f>IF(AND('R. Gestión '!#REF!="Baja",'R. Gestión '!#REF!="Leve"),CONCATENATE("R",'R. Gestión '!#REF!),"")</f>
        <v>#REF!</v>
      </c>
      <c r="M36" s="549"/>
      <c r="N36" s="549" t="str">
        <f>IF(AND('R. Gestión '!$I$73="Baja",'R. Gestión '!$M$73="Leve"),CONCATENATE("R",'R. Gestión '!$A$73),"")</f>
        <v/>
      </c>
      <c r="O36" s="550"/>
      <c r="P36" s="558" t="str">
        <f>IF(AND('R. Gestión '!$I$63="Baja",'R. Gestión '!$M$63="Menor"),CONCATENATE("R",'R. Gestión '!$A$63),"")</f>
        <v/>
      </c>
      <c r="Q36" s="558"/>
      <c r="R36" s="558" t="e">
        <f>IF(AND('R. Gestión '!#REF!="Baja",'R. Gestión '!#REF!="Menor"),CONCATENATE("R",'R. Gestión '!#REF!),"")</f>
        <v>#REF!</v>
      </c>
      <c r="S36" s="558"/>
      <c r="T36" s="558" t="str">
        <f>IF(AND('R. Gestión '!$I$73="Baja",'R. Gestión '!$M$73="Menor"),CONCATENATE("R",'R. Gestión '!$A$73),"")</f>
        <v/>
      </c>
      <c r="U36" s="559"/>
      <c r="V36" s="557" t="str">
        <f>IF(AND('R. Gestión '!$I$63="Baja",'R. Gestión '!$M$63="Moderado"),CONCATENATE("R",'R. Gestión '!$A$63),"")</f>
        <v/>
      </c>
      <c r="W36" s="558"/>
      <c r="X36" s="558" t="e">
        <f>IF(AND('R. Gestión '!#REF!="Baja",'R. Gestión '!#REF!="Moderado"),CONCATENATE("R",'R. Gestión '!#REF!),"")</f>
        <v>#REF!</v>
      </c>
      <c r="Y36" s="558"/>
      <c r="Z36" s="558" t="str">
        <f>IF(AND('R. Gestión '!$I$73="Baja",'R. Gestión '!$M$73="Moderado"),CONCATENATE("R",'R. Gestión '!$A$73),"")</f>
        <v/>
      </c>
      <c r="AA36" s="559"/>
      <c r="AB36" s="575" t="str">
        <f>IF(AND('R. Gestión '!$I$63="Baja",'R. Gestión '!$M$63="Mayor"),CONCATENATE("R",'R. Gestión '!$A$63),"")</f>
        <v/>
      </c>
      <c r="AC36" s="576"/>
      <c r="AD36" s="576" t="e">
        <f>IF(AND('R. Gestión '!#REF!="Baja",'R. Gestión '!#REF!="Mayor"),CONCATENATE("R",'R. Gestión '!#REF!),"")</f>
        <v>#REF!</v>
      </c>
      <c r="AE36" s="576"/>
      <c r="AF36" s="576" t="str">
        <f>IF(AND('R. Gestión '!$I$73="Baja",'R. Gestión '!$M$73="Mayor"),CONCATENATE("R",'R. Gestión '!$A$73),"")</f>
        <v/>
      </c>
      <c r="AG36" s="577"/>
      <c r="AH36" s="566" t="str">
        <f>IF(AND('R. Gestión '!$I$63="Baja",'R. Gestión '!$M$63="Catastrófico"),CONCATENATE("R",'R. Gestión '!$A$63),"")</f>
        <v/>
      </c>
      <c r="AI36" s="567"/>
      <c r="AJ36" s="567" t="e">
        <f>IF(AND('R. Gestión '!#REF!="Baja",'R. Gestión '!#REF!="Catastrófico"),CONCATENATE("R",'R. Gestión '!#REF!),"")</f>
        <v>#REF!</v>
      </c>
      <c r="AK36" s="567"/>
      <c r="AL36" s="567" t="str">
        <f>IF(AND('R. Gestión '!$I$73="Baja",'R. Gestión '!$M$73="Catastrófico"),CONCATENATE("R",'R. Gestión '!$A$73),"")</f>
        <v/>
      </c>
      <c r="AM36" s="568"/>
      <c r="AN36" s="74"/>
      <c r="AO36" s="627"/>
      <c r="AP36" s="628"/>
      <c r="AQ36" s="628"/>
      <c r="AR36" s="628"/>
      <c r="AS36" s="628"/>
      <c r="AT36" s="629"/>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row>
    <row r="37" spans="1:80" ht="15.75" thickBot="1" x14ac:dyDescent="0.3">
      <c r="A37" s="74"/>
      <c r="B37" s="595"/>
      <c r="C37" s="595"/>
      <c r="D37" s="596"/>
      <c r="E37" s="591"/>
      <c r="F37" s="592"/>
      <c r="G37" s="592"/>
      <c r="H37" s="592"/>
      <c r="I37" s="592"/>
      <c r="J37" s="551"/>
      <c r="K37" s="552"/>
      <c r="L37" s="552"/>
      <c r="M37" s="552"/>
      <c r="N37" s="552"/>
      <c r="O37" s="553"/>
      <c r="P37" s="561"/>
      <c r="Q37" s="561"/>
      <c r="R37" s="561"/>
      <c r="S37" s="561"/>
      <c r="T37" s="561"/>
      <c r="U37" s="562"/>
      <c r="V37" s="560"/>
      <c r="W37" s="561"/>
      <c r="X37" s="561"/>
      <c r="Y37" s="561"/>
      <c r="Z37" s="561"/>
      <c r="AA37" s="562"/>
      <c r="AB37" s="578"/>
      <c r="AC37" s="579"/>
      <c r="AD37" s="579"/>
      <c r="AE37" s="579"/>
      <c r="AF37" s="579"/>
      <c r="AG37" s="580"/>
      <c r="AH37" s="569"/>
      <c r="AI37" s="570"/>
      <c r="AJ37" s="570"/>
      <c r="AK37" s="570"/>
      <c r="AL37" s="570"/>
      <c r="AM37" s="571"/>
      <c r="AN37" s="74"/>
      <c r="AO37" s="630"/>
      <c r="AP37" s="631"/>
      <c r="AQ37" s="631"/>
      <c r="AR37" s="631"/>
      <c r="AS37" s="631"/>
      <c r="AT37" s="632"/>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row>
    <row r="38" spans="1:80" x14ac:dyDescent="0.25">
      <c r="A38" s="74"/>
      <c r="B38" s="595"/>
      <c r="C38" s="595"/>
      <c r="D38" s="596"/>
      <c r="E38" s="585" t="s">
        <v>101</v>
      </c>
      <c r="F38" s="586"/>
      <c r="G38" s="586"/>
      <c r="H38" s="586"/>
      <c r="I38" s="587"/>
      <c r="J38" s="554" t="str">
        <f>IF(AND('R. Gestión '!$I$9="Muy Baja",'R. Gestión '!$M$9="Leve"),CONCATENATE("R",'R. Gestión '!$A$9),"")</f>
        <v/>
      </c>
      <c r="K38" s="555"/>
      <c r="L38" s="555" t="str">
        <f>IF(AND('R. Gestión '!$I$15="Muy Baja",'R. Gestión '!$M$15="Leve"),CONCATENATE("R",'R. Gestión '!$A$15),"")</f>
        <v/>
      </c>
      <c r="M38" s="555"/>
      <c r="N38" s="555" t="str">
        <f>IF(AND('R. Gestión '!$I$21="Muy Baja",'R. Gestión '!$M$21="Leve"),CONCATENATE("R",'R. Gestión '!$A$21),"")</f>
        <v/>
      </c>
      <c r="O38" s="556"/>
      <c r="P38" s="554" t="str">
        <f>IF(AND('R. Gestión '!$I$9="Muy Baja",'R. Gestión '!$M$9="Menor"),CONCATENATE("R",'R. Gestión '!$A$9),"")</f>
        <v/>
      </c>
      <c r="Q38" s="555"/>
      <c r="R38" s="555" t="str">
        <f>IF(AND('R. Gestión '!$I$15="Muy Baja",'R. Gestión '!$M$15="Menor"),CONCATENATE("R",'R. Gestión '!$A$15),"")</f>
        <v/>
      </c>
      <c r="S38" s="555"/>
      <c r="T38" s="555" t="str">
        <f>IF(AND('R. Gestión '!$I$21="Muy Baja",'R. Gestión '!$M$21="Menor"),CONCATENATE("R",'R. Gestión '!$A$21),"")</f>
        <v/>
      </c>
      <c r="U38" s="556"/>
      <c r="V38" s="563" t="str">
        <f>IF(AND('R. Gestión '!$I$9="Muy Baja",'R. Gestión '!$M$9="Moderado"),CONCATENATE("R",'R. Gestión '!$A$9),"")</f>
        <v/>
      </c>
      <c r="W38" s="564"/>
      <c r="X38" s="564" t="str">
        <f>IF(AND('R. Gestión '!$I$15="Muy Baja",'R. Gestión '!$M$15="Moderado"),CONCATENATE("R",'R. Gestión '!$A$15),"")</f>
        <v/>
      </c>
      <c r="Y38" s="564"/>
      <c r="Z38" s="564" t="str">
        <f>IF(AND('R. Gestión '!$I$21="Muy Baja",'R. Gestión '!$M$21="Moderado"),CONCATENATE("R",'R. Gestión '!$A$21),"")</f>
        <v/>
      </c>
      <c r="AA38" s="565"/>
      <c r="AB38" s="581" t="str">
        <f>IF(AND('R. Gestión '!$I$9="Muy Baja",'R. Gestión '!$M$9="Mayor"),CONCATENATE("R",'R. Gestión '!$A$9),"")</f>
        <v/>
      </c>
      <c r="AC38" s="582"/>
      <c r="AD38" s="582" t="str">
        <f>IF(AND('R. Gestión '!$I$15="Muy Baja",'R. Gestión '!$M$15="Mayor"),CONCATENATE("R",'R. Gestión '!$A$15),"")</f>
        <v/>
      </c>
      <c r="AE38" s="582"/>
      <c r="AF38" s="582" t="str">
        <f>IF(AND('R. Gestión '!$I$21="Muy Baja",'R. Gestión '!$M$21="Mayor"),CONCATENATE("R",'R. Gestión '!$A$21),"")</f>
        <v/>
      </c>
      <c r="AG38" s="583"/>
      <c r="AH38" s="572" t="str">
        <f>IF(AND('R. Gestión '!$I$9="Muy Baja",'R. Gestión '!$M$9="Catastrófico"),CONCATENATE("R",'R. Gestión '!$A$9),"")</f>
        <v/>
      </c>
      <c r="AI38" s="573"/>
      <c r="AJ38" s="573" t="str">
        <f>IF(AND('R. Gestión '!$I$15="Muy Baja",'R. Gestión '!$M$15="Catastrófico"),CONCATENATE("R",'R. Gestión '!$A$15),"")</f>
        <v/>
      </c>
      <c r="AK38" s="573"/>
      <c r="AL38" s="573" t="str">
        <f>IF(AND('R. Gestión '!$I$21="Muy Baja",'R. Gestión '!$M$21="Catastrófico"),CONCATENATE("R",'R. Gestión '!$A$21),"")</f>
        <v/>
      </c>
      <c r="AM38" s="5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row>
    <row r="39" spans="1:80" x14ac:dyDescent="0.25">
      <c r="A39" s="74"/>
      <c r="B39" s="595"/>
      <c r="C39" s="595"/>
      <c r="D39" s="596"/>
      <c r="E39" s="588"/>
      <c r="F39" s="589"/>
      <c r="G39" s="589"/>
      <c r="H39" s="589"/>
      <c r="I39" s="590"/>
      <c r="J39" s="548"/>
      <c r="K39" s="549"/>
      <c r="L39" s="549"/>
      <c r="M39" s="549"/>
      <c r="N39" s="549"/>
      <c r="O39" s="550"/>
      <c r="P39" s="548"/>
      <c r="Q39" s="549"/>
      <c r="R39" s="549"/>
      <c r="S39" s="549"/>
      <c r="T39" s="549"/>
      <c r="U39" s="550"/>
      <c r="V39" s="557"/>
      <c r="W39" s="558"/>
      <c r="X39" s="558"/>
      <c r="Y39" s="558"/>
      <c r="Z39" s="558"/>
      <c r="AA39" s="559"/>
      <c r="AB39" s="575"/>
      <c r="AC39" s="576"/>
      <c r="AD39" s="576"/>
      <c r="AE39" s="576"/>
      <c r="AF39" s="576"/>
      <c r="AG39" s="577"/>
      <c r="AH39" s="566"/>
      <c r="AI39" s="567"/>
      <c r="AJ39" s="567"/>
      <c r="AK39" s="567"/>
      <c r="AL39" s="567"/>
      <c r="AM39" s="568"/>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row>
    <row r="40" spans="1:80" x14ac:dyDescent="0.25">
      <c r="A40" s="74"/>
      <c r="B40" s="595"/>
      <c r="C40" s="595"/>
      <c r="D40" s="596"/>
      <c r="E40" s="588"/>
      <c r="F40" s="589"/>
      <c r="G40" s="589"/>
      <c r="H40" s="589"/>
      <c r="I40" s="590"/>
      <c r="J40" s="548" t="str">
        <f>IF(AND('R. Gestión '!$I$27="Muy Baja",'R. Gestión '!$M$27="Leve"),CONCATENATE("R",'R. Gestión '!$A$27),"")</f>
        <v/>
      </c>
      <c r="K40" s="549"/>
      <c r="L40" s="549" t="str">
        <f>IF(AND('R. Gestión '!$I$33="Muy Baja",'R. Gestión '!$M$33="Leve"),CONCATENATE("R",'R. Gestión '!$A$33),"")</f>
        <v/>
      </c>
      <c r="M40" s="549"/>
      <c r="N40" s="549" t="str">
        <f>IF(AND('R. Gestión '!$I$39="Muy Baja",'R. Gestión '!$M$39="Leve"),CONCATENATE("R",'R. Gestión '!$A$39),"")</f>
        <v/>
      </c>
      <c r="O40" s="550"/>
      <c r="P40" s="548" t="str">
        <f>IF(AND('R. Gestión '!$I$27="Muy Baja",'R. Gestión '!$M$27="Menor"),CONCATENATE("R",'R. Gestión '!$A$27),"")</f>
        <v/>
      </c>
      <c r="Q40" s="549"/>
      <c r="R40" s="549" t="str">
        <f>IF(AND('R. Gestión '!$I$33="Muy Baja",'R. Gestión '!$M$33="Menor"),CONCATENATE("R",'R. Gestión '!$A$33),"")</f>
        <v/>
      </c>
      <c r="S40" s="549"/>
      <c r="T40" s="549" t="str">
        <f>IF(AND('R. Gestión '!$I$39="Muy Baja",'R. Gestión '!$M$39="Menor"),CONCATENATE("R",'R. Gestión '!$A$39),"")</f>
        <v/>
      </c>
      <c r="U40" s="550"/>
      <c r="V40" s="557" t="str">
        <f>IF(AND('R. Gestión '!$I$27="Muy Baja",'R. Gestión '!$M$27="Moderado"),CONCATENATE("R",'R. Gestión '!$A$27),"")</f>
        <v/>
      </c>
      <c r="W40" s="558"/>
      <c r="X40" s="558" t="str">
        <f>IF(AND('R. Gestión '!$I$33="Muy Baja",'R. Gestión '!$M$33="Moderado"),CONCATENATE("R",'R. Gestión '!$A$33),"")</f>
        <v/>
      </c>
      <c r="Y40" s="558"/>
      <c r="Z40" s="558" t="str">
        <f>IF(AND('R. Gestión '!$I$39="Muy Baja",'R. Gestión '!$M$39="Moderado"),CONCATENATE("R",'R. Gestión '!$A$39),"")</f>
        <v/>
      </c>
      <c r="AA40" s="559"/>
      <c r="AB40" s="575" t="str">
        <f>IF(AND('R. Gestión '!$I$27="Muy Baja",'R. Gestión '!$M$27="Mayor"),CONCATENATE("R",'R. Gestión '!$A$27),"")</f>
        <v/>
      </c>
      <c r="AC40" s="576"/>
      <c r="AD40" s="576" t="str">
        <f>IF(AND('R. Gestión '!$I$33="Muy Baja",'R. Gestión '!$M$33="Mayor"),CONCATENATE("R",'R. Gestión '!$A$33),"")</f>
        <v/>
      </c>
      <c r="AE40" s="576"/>
      <c r="AF40" s="576" t="str">
        <f>IF(AND('R. Gestión '!$I$39="Muy Baja",'R. Gestión '!$M$39="Mayor"),CONCATENATE("R",'R. Gestión '!$A$39),"")</f>
        <v/>
      </c>
      <c r="AG40" s="577"/>
      <c r="AH40" s="566" t="str">
        <f>IF(AND('R. Gestión '!$I$27="Muy Baja",'R. Gestión '!$M$27="Catastrófico"),CONCATENATE("R",'R. Gestión '!$A$27),"")</f>
        <v/>
      </c>
      <c r="AI40" s="567"/>
      <c r="AJ40" s="567" t="str">
        <f>IF(AND('R. Gestión '!$I$33="Muy Baja",'R. Gestión '!$M$33="Catastrófico"),CONCATENATE("R",'R. Gestión '!$A$33),"")</f>
        <v/>
      </c>
      <c r="AK40" s="567"/>
      <c r="AL40" s="567" t="str">
        <f>IF(AND('R. Gestión '!$I$39="Muy Baja",'R. Gestión '!$M$39="Catastrófico"),CONCATENATE("R",'R. Gestión '!$A$39),"")</f>
        <v/>
      </c>
      <c r="AM40" s="568"/>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row>
    <row r="41" spans="1:80" x14ac:dyDescent="0.25">
      <c r="A41" s="74"/>
      <c r="B41" s="595"/>
      <c r="C41" s="595"/>
      <c r="D41" s="596"/>
      <c r="E41" s="588"/>
      <c r="F41" s="589"/>
      <c r="G41" s="589"/>
      <c r="H41" s="589"/>
      <c r="I41" s="590"/>
      <c r="J41" s="548"/>
      <c r="K41" s="549"/>
      <c r="L41" s="549"/>
      <c r="M41" s="549"/>
      <c r="N41" s="549"/>
      <c r="O41" s="550"/>
      <c r="P41" s="548"/>
      <c r="Q41" s="549"/>
      <c r="R41" s="549"/>
      <c r="S41" s="549"/>
      <c r="T41" s="549"/>
      <c r="U41" s="550"/>
      <c r="V41" s="557"/>
      <c r="W41" s="558"/>
      <c r="X41" s="558"/>
      <c r="Y41" s="558"/>
      <c r="Z41" s="558"/>
      <c r="AA41" s="559"/>
      <c r="AB41" s="575"/>
      <c r="AC41" s="576"/>
      <c r="AD41" s="576"/>
      <c r="AE41" s="576"/>
      <c r="AF41" s="576"/>
      <c r="AG41" s="577"/>
      <c r="AH41" s="566"/>
      <c r="AI41" s="567"/>
      <c r="AJ41" s="567"/>
      <c r="AK41" s="567"/>
      <c r="AL41" s="567"/>
      <c r="AM41" s="568"/>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row>
    <row r="42" spans="1:80" x14ac:dyDescent="0.25">
      <c r="A42" s="74"/>
      <c r="B42" s="595"/>
      <c r="C42" s="595"/>
      <c r="D42" s="596"/>
      <c r="E42" s="588"/>
      <c r="F42" s="589"/>
      <c r="G42" s="589"/>
      <c r="H42" s="589"/>
      <c r="I42" s="590"/>
      <c r="J42" s="548" t="str">
        <f>IF(AND('R. Gestión '!$I$45="Muy Baja",'R. Gestión '!$M$45="Leve"),CONCATENATE("R",'R. Gestión '!$A$45),"")</f>
        <v/>
      </c>
      <c r="K42" s="549"/>
      <c r="L42" s="549" t="str">
        <f>IF(AND('R. Gestión '!$I$51="Muy Baja",'R. Gestión '!$M$51="Leve"),CONCATENATE("R",'R. Gestión '!$A$51),"")</f>
        <v/>
      </c>
      <c r="M42" s="549"/>
      <c r="N42" s="549" t="str">
        <f>IF(AND('R. Gestión '!$I$57="Muy Baja",'R. Gestión '!$M$57="Leve"),CONCATENATE("R",'R. Gestión '!$A$57),"")</f>
        <v/>
      </c>
      <c r="O42" s="550"/>
      <c r="P42" s="548" t="str">
        <f>IF(AND('R. Gestión '!$I$45="Muy Baja",'R. Gestión '!$M$45="Menor"),CONCATENATE("R",'R. Gestión '!$A$45),"")</f>
        <v/>
      </c>
      <c r="Q42" s="549"/>
      <c r="R42" s="549" t="str">
        <f>IF(AND('R. Gestión '!$I$51="Muy Baja",'R. Gestión '!$M$51="Menor"),CONCATENATE("R",'R. Gestión '!$A$51),"")</f>
        <v/>
      </c>
      <c r="S42" s="549"/>
      <c r="T42" s="549" t="str">
        <f>IF(AND('R. Gestión '!$I$57="Muy Baja",'R. Gestión '!$M$57="Menor"),CONCATENATE("R",'R. Gestión '!$A$57),"")</f>
        <v/>
      </c>
      <c r="U42" s="550"/>
      <c r="V42" s="557" t="str">
        <f>IF(AND('R. Gestión '!$I$45="Muy Baja",'R. Gestión '!$M$45="Moderado"),CONCATENATE("R",'R. Gestión '!$A$45),"")</f>
        <v/>
      </c>
      <c r="W42" s="558"/>
      <c r="X42" s="558" t="str">
        <f>IF(AND('R. Gestión '!$I$51="Muy Baja",'R. Gestión '!$M$51="Moderado"),CONCATENATE("R",'R. Gestión '!$A$51),"")</f>
        <v/>
      </c>
      <c r="Y42" s="558"/>
      <c r="Z42" s="558" t="str">
        <f>IF(AND('R. Gestión '!$I$57="Muy Baja",'R. Gestión '!$M$57="Moderado"),CONCATENATE("R",'R. Gestión '!$A$57),"")</f>
        <v/>
      </c>
      <c r="AA42" s="559"/>
      <c r="AB42" s="575" t="str">
        <f>IF(AND('R. Gestión '!$I$45="Muy Baja",'R. Gestión '!$M$45="Mayor"),CONCATENATE("R",'R. Gestión '!$A$45),"")</f>
        <v/>
      </c>
      <c r="AC42" s="576"/>
      <c r="AD42" s="576" t="str">
        <f>IF(AND('R. Gestión '!$I$51="Muy Baja",'R. Gestión '!$M$51="Mayor"),CONCATENATE("R",'R. Gestión '!$A$51),"")</f>
        <v/>
      </c>
      <c r="AE42" s="576"/>
      <c r="AF42" s="576" t="str">
        <f>IF(AND('R. Gestión '!$I$57="Muy Baja",'R. Gestión '!$M$57="Mayor"),CONCATENATE("R",'R. Gestión '!$A$57),"")</f>
        <v/>
      </c>
      <c r="AG42" s="577"/>
      <c r="AH42" s="566" t="str">
        <f>IF(AND('R. Gestión '!$I$45="Muy Baja",'R. Gestión '!$M$45="Catastrófico"),CONCATENATE("R",'R. Gestión '!$A$45),"")</f>
        <v/>
      </c>
      <c r="AI42" s="567"/>
      <c r="AJ42" s="567" t="str">
        <f>IF(AND('R. Gestión '!$I$51="Muy Baja",'R. Gestión '!$M$51="Catastrófico"),CONCATENATE("R",'R. Gestión '!$A$51),"")</f>
        <v/>
      </c>
      <c r="AK42" s="567"/>
      <c r="AL42" s="567" t="str">
        <f>IF(AND('R. Gestión '!$I$57="Muy Baja",'R. Gestión '!$M$57="Catastrófico"),CONCATENATE("R",'R. Gestión '!$A$57),"")</f>
        <v/>
      </c>
      <c r="AM42" s="568"/>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row>
    <row r="43" spans="1:80" x14ac:dyDescent="0.25">
      <c r="A43" s="74"/>
      <c r="B43" s="595"/>
      <c r="C43" s="595"/>
      <c r="D43" s="596"/>
      <c r="E43" s="588"/>
      <c r="F43" s="589"/>
      <c r="G43" s="589"/>
      <c r="H43" s="589"/>
      <c r="I43" s="590"/>
      <c r="J43" s="548"/>
      <c r="K43" s="549"/>
      <c r="L43" s="549"/>
      <c r="M43" s="549"/>
      <c r="N43" s="549"/>
      <c r="O43" s="550"/>
      <c r="P43" s="548"/>
      <c r="Q43" s="549"/>
      <c r="R43" s="549"/>
      <c r="S43" s="549"/>
      <c r="T43" s="549"/>
      <c r="U43" s="550"/>
      <c r="V43" s="557"/>
      <c r="W43" s="558"/>
      <c r="X43" s="558"/>
      <c r="Y43" s="558"/>
      <c r="Z43" s="558"/>
      <c r="AA43" s="559"/>
      <c r="AB43" s="575"/>
      <c r="AC43" s="576"/>
      <c r="AD43" s="576"/>
      <c r="AE43" s="576"/>
      <c r="AF43" s="576"/>
      <c r="AG43" s="577"/>
      <c r="AH43" s="566"/>
      <c r="AI43" s="567"/>
      <c r="AJ43" s="567"/>
      <c r="AK43" s="567"/>
      <c r="AL43" s="567"/>
      <c r="AM43" s="568"/>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row>
    <row r="44" spans="1:80" x14ac:dyDescent="0.25">
      <c r="A44" s="74"/>
      <c r="B44" s="595"/>
      <c r="C44" s="595"/>
      <c r="D44" s="596"/>
      <c r="E44" s="588"/>
      <c r="F44" s="589"/>
      <c r="G44" s="589"/>
      <c r="H44" s="589"/>
      <c r="I44" s="590"/>
      <c r="J44" s="548" t="str">
        <f>IF(AND('R. Gestión '!$I$63="Muy Baja",'R. Gestión '!$M$63="Leve"),CONCATENATE("R",'R. Gestión '!$A$63),"")</f>
        <v/>
      </c>
      <c r="K44" s="549"/>
      <c r="L44" s="549" t="e">
        <f>IF(AND('R. Gestión '!#REF!="Muy Baja",'R. Gestión '!#REF!="Leve"),CONCATENATE("R",'R. Gestión '!#REF!),"")</f>
        <v>#REF!</v>
      </c>
      <c r="M44" s="549"/>
      <c r="N44" s="549" t="str">
        <f>IF(AND('R. Gestión '!$I$73="Muy Baja",'R. Gestión '!$M$73="Leve"),CONCATENATE("R",'R. Gestión '!$A$73),"")</f>
        <v/>
      </c>
      <c r="O44" s="550"/>
      <c r="P44" s="548" t="str">
        <f>IF(AND('R. Gestión '!$I$63="Muy Baja",'R. Gestión '!$M$63="Menor"),CONCATENATE("R",'R. Gestión '!$A$63),"")</f>
        <v/>
      </c>
      <c r="Q44" s="549"/>
      <c r="R44" s="549" t="e">
        <f>IF(AND('R. Gestión '!#REF!="Muy Baja",'R. Gestión '!#REF!="Menor"),CONCATENATE("R",'R. Gestión '!#REF!),"")</f>
        <v>#REF!</v>
      </c>
      <c r="S44" s="549"/>
      <c r="T44" s="549" t="str">
        <f>IF(AND('R. Gestión '!$I$73="Muy Baja",'R. Gestión '!$M$73="Menor"),CONCATENATE("R",'R. Gestión '!$A$73),"")</f>
        <v/>
      </c>
      <c r="U44" s="550"/>
      <c r="V44" s="557" t="str">
        <f>IF(AND('R. Gestión '!$I$63="Muy Baja",'R. Gestión '!$M$63="Moderado"),CONCATENATE("R",'R. Gestión '!$A$63),"")</f>
        <v/>
      </c>
      <c r="W44" s="558"/>
      <c r="X44" s="558" t="e">
        <f>IF(AND('R. Gestión '!#REF!="Muy Baja",'R. Gestión '!#REF!="Moderado"),CONCATENATE("R",'R. Gestión '!#REF!),"")</f>
        <v>#REF!</v>
      </c>
      <c r="Y44" s="558"/>
      <c r="Z44" s="558" t="str">
        <f>IF(AND('R. Gestión '!$I$73="Muy Baja",'R. Gestión '!$M$73="Moderado"),CONCATENATE("R",'R. Gestión '!$A$73),"")</f>
        <v/>
      </c>
      <c r="AA44" s="559"/>
      <c r="AB44" s="575" t="str">
        <f>IF(AND('R. Gestión '!$I$63="Muy Baja",'R. Gestión '!$M$63="Mayor"),CONCATENATE("R",'R. Gestión '!$A$63),"")</f>
        <v/>
      </c>
      <c r="AC44" s="576"/>
      <c r="AD44" s="576" t="e">
        <f>IF(AND('R. Gestión '!#REF!="Muy Baja",'R. Gestión '!#REF!="Mayor"),CONCATENATE("R",'R. Gestión '!#REF!),"")</f>
        <v>#REF!</v>
      </c>
      <c r="AE44" s="576"/>
      <c r="AF44" s="576" t="str">
        <f>IF(AND('R. Gestión '!$I$73="Muy Baja",'R. Gestión '!$M$73="Mayor"),CONCATENATE("R",'R. Gestión '!$A$73),"")</f>
        <v/>
      </c>
      <c r="AG44" s="577"/>
      <c r="AH44" s="566" t="str">
        <f>IF(AND('R. Gestión '!$I$63="Muy Baja",'R. Gestión '!$M$63="Catastrófico"),CONCATENATE("R",'R. Gestión '!$A$63),"")</f>
        <v/>
      </c>
      <c r="AI44" s="567"/>
      <c r="AJ44" s="567" t="e">
        <f>IF(AND('R. Gestión '!#REF!="Muy Baja",'R. Gestión '!#REF!="Catastrófico"),CONCATENATE("R",'R. Gestión '!#REF!),"")</f>
        <v>#REF!</v>
      </c>
      <c r="AK44" s="567"/>
      <c r="AL44" s="567" t="str">
        <f>IF(AND('R. Gestión '!$I$73="Muy Baja",'R. Gestión '!$M$73="Catastrófico"),CONCATENATE("R",'R. Gestión '!$A$73),"")</f>
        <v/>
      </c>
      <c r="AM44" s="568"/>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row>
    <row r="45" spans="1:80" ht="15.75" thickBot="1" x14ac:dyDescent="0.3">
      <c r="A45" s="74"/>
      <c r="B45" s="595"/>
      <c r="C45" s="595"/>
      <c r="D45" s="596"/>
      <c r="E45" s="591"/>
      <c r="F45" s="592"/>
      <c r="G45" s="592"/>
      <c r="H45" s="592"/>
      <c r="I45" s="593"/>
      <c r="J45" s="551"/>
      <c r="K45" s="552"/>
      <c r="L45" s="552"/>
      <c r="M45" s="552"/>
      <c r="N45" s="552"/>
      <c r="O45" s="553"/>
      <c r="P45" s="551"/>
      <c r="Q45" s="552"/>
      <c r="R45" s="552"/>
      <c r="S45" s="552"/>
      <c r="T45" s="552"/>
      <c r="U45" s="553"/>
      <c r="V45" s="560"/>
      <c r="W45" s="561"/>
      <c r="X45" s="561"/>
      <c r="Y45" s="561"/>
      <c r="Z45" s="561"/>
      <c r="AA45" s="562"/>
      <c r="AB45" s="578"/>
      <c r="AC45" s="579"/>
      <c r="AD45" s="579"/>
      <c r="AE45" s="579"/>
      <c r="AF45" s="579"/>
      <c r="AG45" s="580"/>
      <c r="AH45" s="569"/>
      <c r="AI45" s="570"/>
      <c r="AJ45" s="570"/>
      <c r="AK45" s="570"/>
      <c r="AL45" s="570"/>
      <c r="AM45" s="571"/>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row>
    <row r="46" spans="1:80" x14ac:dyDescent="0.25">
      <c r="A46" s="74"/>
      <c r="B46" s="74"/>
      <c r="C46" s="74"/>
      <c r="D46" s="74"/>
      <c r="E46" s="74"/>
      <c r="F46" s="74"/>
      <c r="G46" s="74"/>
      <c r="H46" s="74"/>
      <c r="I46" s="74"/>
      <c r="J46" s="585" t="s">
        <v>100</v>
      </c>
      <c r="K46" s="586"/>
      <c r="L46" s="586"/>
      <c r="M46" s="586"/>
      <c r="N46" s="586"/>
      <c r="O46" s="587"/>
      <c r="P46" s="585" t="s">
        <v>99</v>
      </c>
      <c r="Q46" s="586"/>
      <c r="R46" s="586"/>
      <c r="S46" s="586"/>
      <c r="T46" s="586"/>
      <c r="U46" s="587"/>
      <c r="V46" s="585" t="s">
        <v>98</v>
      </c>
      <c r="W46" s="586"/>
      <c r="X46" s="586"/>
      <c r="Y46" s="586"/>
      <c r="Z46" s="586"/>
      <c r="AA46" s="587"/>
      <c r="AB46" s="585" t="s">
        <v>97</v>
      </c>
      <c r="AC46" s="594"/>
      <c r="AD46" s="586"/>
      <c r="AE46" s="586"/>
      <c r="AF46" s="586"/>
      <c r="AG46" s="587"/>
      <c r="AH46" s="585" t="s">
        <v>96</v>
      </c>
      <c r="AI46" s="586"/>
      <c r="AJ46" s="586"/>
      <c r="AK46" s="586"/>
      <c r="AL46" s="586"/>
      <c r="AM46" s="587"/>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x14ac:dyDescent="0.25">
      <c r="A47" s="74"/>
      <c r="B47" s="74"/>
      <c r="C47" s="74"/>
      <c r="D47" s="74"/>
      <c r="E47" s="74"/>
      <c r="F47" s="74"/>
      <c r="G47" s="74"/>
      <c r="H47" s="74"/>
      <c r="I47" s="74"/>
      <c r="J47" s="588"/>
      <c r="K47" s="589"/>
      <c r="L47" s="589"/>
      <c r="M47" s="589"/>
      <c r="N47" s="589"/>
      <c r="O47" s="590"/>
      <c r="P47" s="588"/>
      <c r="Q47" s="589"/>
      <c r="R47" s="589"/>
      <c r="S47" s="589"/>
      <c r="T47" s="589"/>
      <c r="U47" s="590"/>
      <c r="V47" s="588"/>
      <c r="W47" s="589"/>
      <c r="X47" s="589"/>
      <c r="Y47" s="589"/>
      <c r="Z47" s="589"/>
      <c r="AA47" s="590"/>
      <c r="AB47" s="588"/>
      <c r="AC47" s="589"/>
      <c r="AD47" s="589"/>
      <c r="AE47" s="589"/>
      <c r="AF47" s="589"/>
      <c r="AG47" s="590"/>
      <c r="AH47" s="588"/>
      <c r="AI47" s="589"/>
      <c r="AJ47" s="589"/>
      <c r="AK47" s="589"/>
      <c r="AL47" s="589"/>
      <c r="AM47" s="590"/>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x14ac:dyDescent="0.25">
      <c r="A48" s="74"/>
      <c r="B48" s="74"/>
      <c r="C48" s="74"/>
      <c r="D48" s="74"/>
      <c r="E48" s="74"/>
      <c r="F48" s="74"/>
      <c r="G48" s="74"/>
      <c r="H48" s="74"/>
      <c r="I48" s="74"/>
      <c r="J48" s="588"/>
      <c r="K48" s="589"/>
      <c r="L48" s="589"/>
      <c r="M48" s="589"/>
      <c r="N48" s="589"/>
      <c r="O48" s="590"/>
      <c r="P48" s="588"/>
      <c r="Q48" s="589"/>
      <c r="R48" s="589"/>
      <c r="S48" s="589"/>
      <c r="T48" s="589"/>
      <c r="U48" s="590"/>
      <c r="V48" s="588"/>
      <c r="W48" s="589"/>
      <c r="X48" s="589"/>
      <c r="Y48" s="589"/>
      <c r="Z48" s="589"/>
      <c r="AA48" s="590"/>
      <c r="AB48" s="588"/>
      <c r="AC48" s="589"/>
      <c r="AD48" s="589"/>
      <c r="AE48" s="589"/>
      <c r="AF48" s="589"/>
      <c r="AG48" s="590"/>
      <c r="AH48" s="588"/>
      <c r="AI48" s="589"/>
      <c r="AJ48" s="589"/>
      <c r="AK48" s="589"/>
      <c r="AL48" s="589"/>
      <c r="AM48" s="590"/>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x14ac:dyDescent="0.25">
      <c r="A49" s="74"/>
      <c r="B49" s="74"/>
      <c r="C49" s="74"/>
      <c r="D49" s="74"/>
      <c r="E49" s="74"/>
      <c r="F49" s="74"/>
      <c r="G49" s="74"/>
      <c r="H49" s="74"/>
      <c r="I49" s="74"/>
      <c r="J49" s="588"/>
      <c r="K49" s="589"/>
      <c r="L49" s="589"/>
      <c r="M49" s="589"/>
      <c r="N49" s="589"/>
      <c r="O49" s="590"/>
      <c r="P49" s="588"/>
      <c r="Q49" s="589"/>
      <c r="R49" s="589"/>
      <c r="S49" s="589"/>
      <c r="T49" s="589"/>
      <c r="U49" s="590"/>
      <c r="V49" s="588"/>
      <c r="W49" s="589"/>
      <c r="X49" s="589"/>
      <c r="Y49" s="589"/>
      <c r="Z49" s="589"/>
      <c r="AA49" s="590"/>
      <c r="AB49" s="588"/>
      <c r="AC49" s="589"/>
      <c r="AD49" s="589"/>
      <c r="AE49" s="589"/>
      <c r="AF49" s="589"/>
      <c r="AG49" s="590"/>
      <c r="AH49" s="588"/>
      <c r="AI49" s="589"/>
      <c r="AJ49" s="589"/>
      <c r="AK49" s="589"/>
      <c r="AL49" s="589"/>
      <c r="AM49" s="590"/>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x14ac:dyDescent="0.25">
      <c r="A50" s="74"/>
      <c r="B50" s="74"/>
      <c r="C50" s="74"/>
      <c r="D50" s="74"/>
      <c r="E50" s="74"/>
      <c r="F50" s="74"/>
      <c r="G50" s="74"/>
      <c r="H50" s="74"/>
      <c r="I50" s="74"/>
      <c r="J50" s="588"/>
      <c r="K50" s="589"/>
      <c r="L50" s="589"/>
      <c r="M50" s="589"/>
      <c r="N50" s="589"/>
      <c r="O50" s="590"/>
      <c r="P50" s="588"/>
      <c r="Q50" s="589"/>
      <c r="R50" s="589"/>
      <c r="S50" s="589"/>
      <c r="T50" s="589"/>
      <c r="U50" s="590"/>
      <c r="V50" s="588"/>
      <c r="W50" s="589"/>
      <c r="X50" s="589"/>
      <c r="Y50" s="589"/>
      <c r="Z50" s="589"/>
      <c r="AA50" s="590"/>
      <c r="AB50" s="588"/>
      <c r="AC50" s="589"/>
      <c r="AD50" s="589"/>
      <c r="AE50" s="589"/>
      <c r="AF50" s="589"/>
      <c r="AG50" s="590"/>
      <c r="AH50" s="588"/>
      <c r="AI50" s="589"/>
      <c r="AJ50" s="589"/>
      <c r="AK50" s="589"/>
      <c r="AL50" s="589"/>
      <c r="AM50" s="590"/>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75" thickBot="1" x14ac:dyDescent="0.3">
      <c r="A51" s="74"/>
      <c r="B51" s="74"/>
      <c r="C51" s="74"/>
      <c r="D51" s="74"/>
      <c r="E51" s="74"/>
      <c r="F51" s="74"/>
      <c r="G51" s="74"/>
      <c r="H51" s="74"/>
      <c r="I51" s="74"/>
      <c r="J51" s="591"/>
      <c r="K51" s="592"/>
      <c r="L51" s="592"/>
      <c r="M51" s="592"/>
      <c r="N51" s="592"/>
      <c r="O51" s="593"/>
      <c r="P51" s="591"/>
      <c r="Q51" s="592"/>
      <c r="R51" s="592"/>
      <c r="S51" s="592"/>
      <c r="T51" s="592"/>
      <c r="U51" s="593"/>
      <c r="V51" s="591"/>
      <c r="W51" s="592"/>
      <c r="X51" s="592"/>
      <c r="Y51" s="592"/>
      <c r="Z51" s="592"/>
      <c r="AA51" s="593"/>
      <c r="AB51" s="591"/>
      <c r="AC51" s="592"/>
      <c r="AD51" s="592"/>
      <c r="AE51" s="592"/>
      <c r="AF51" s="592"/>
      <c r="AG51" s="593"/>
      <c r="AH51" s="591"/>
      <c r="AI51" s="592"/>
      <c r="AJ51" s="592"/>
      <c r="AK51" s="592"/>
      <c r="AL51" s="592"/>
      <c r="AM51" s="59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x14ac:dyDescent="0.2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x14ac:dyDescent="0.25">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x14ac:dyDescent="0.2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row>
    <row r="63" spans="1:80" x14ac:dyDescent="0.2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row>
    <row r="64" spans="1:80" x14ac:dyDescent="0.25">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row>
    <row r="65" spans="1:8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row>
    <row r="66" spans="1:8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row>
    <row r="67" spans="1:8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row>
    <row r="68" spans="1:8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row>
    <row r="69" spans="1:8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row>
    <row r="70" spans="1:8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row>
    <row r="71" spans="1:8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row>
    <row r="72" spans="1:8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row>
    <row r="73" spans="1:8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row>
    <row r="74" spans="1:8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row>
    <row r="75" spans="1:8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row>
    <row r="76" spans="1:8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row>
    <row r="77" spans="1:8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row>
    <row r="78" spans="1:8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row>
    <row r="79" spans="1:8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row>
    <row r="80" spans="1:8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row>
    <row r="81" spans="1:63"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row>
    <row r="82" spans="1:63"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row>
    <row r="83" spans="1:63"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row>
    <row r="84" spans="1:63"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row>
    <row r="85" spans="1:63"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row>
    <row r="86" spans="1:63"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row>
    <row r="87" spans="1:63"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row>
    <row r="88" spans="1:63"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row>
    <row r="89" spans="1:63"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row>
    <row r="90" spans="1:63"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row>
    <row r="91" spans="1:63"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row>
    <row r="92" spans="1:63"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row>
    <row r="93" spans="1:63"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row>
    <row r="94" spans="1:63"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row>
    <row r="95" spans="1:63"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row>
    <row r="96" spans="1:63"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row>
    <row r="97" spans="1:63"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row>
    <row r="98" spans="1:63"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row>
    <row r="99" spans="1:63"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row>
    <row r="100" spans="1:63"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row>
    <row r="101" spans="1:63"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row>
    <row r="102" spans="1:63"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row>
    <row r="103" spans="1:63"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row>
    <row r="104" spans="1:63"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row>
    <row r="105" spans="1:63"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row>
    <row r="106" spans="1:63"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row>
    <row r="107" spans="1:63"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row>
    <row r="108" spans="1:63"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row>
    <row r="109" spans="1:63"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row>
    <row r="110" spans="1:63"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row>
    <row r="111" spans="1:63"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row>
    <row r="112" spans="1:63"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row>
    <row r="113" spans="1:63"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row>
    <row r="114" spans="1:63"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row>
    <row r="115" spans="1:63"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row>
    <row r="116" spans="1:63"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row>
    <row r="117" spans="1:63"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row>
    <row r="118" spans="1:63"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row>
    <row r="119" spans="1:63"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row>
    <row r="120" spans="1:63"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row>
    <row r="121" spans="1:63"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row>
    <row r="122" spans="1:63" x14ac:dyDescent="0.25">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row>
    <row r="123" spans="1:63" x14ac:dyDescent="0.25">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row>
    <row r="124" spans="1:63" x14ac:dyDescent="0.25">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row>
    <row r="125" spans="1:63" x14ac:dyDescent="0.25">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row>
    <row r="126" spans="1:63" x14ac:dyDescent="0.25">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row>
    <row r="127" spans="1:63" x14ac:dyDescent="0.25">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row>
    <row r="128" spans="1:63" x14ac:dyDescent="0.25">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row>
    <row r="129" spans="2:63" x14ac:dyDescent="0.25">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row>
    <row r="130" spans="2:63" x14ac:dyDescent="0.25">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row>
    <row r="131" spans="2:63" x14ac:dyDescent="0.25">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row>
    <row r="132" spans="2:63" x14ac:dyDescent="0.25">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row>
    <row r="133" spans="2:63" x14ac:dyDescent="0.25">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row>
    <row r="134" spans="2:63" x14ac:dyDescent="0.25">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row>
    <row r="135" spans="2:63" x14ac:dyDescent="0.25">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row>
    <row r="136" spans="2:63" x14ac:dyDescent="0.25">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row>
    <row r="137" spans="2:63" x14ac:dyDescent="0.25">
      <c r="B137" s="74"/>
      <c r="C137" s="74"/>
      <c r="D137" s="74"/>
      <c r="E137" s="74"/>
      <c r="F137" s="74"/>
      <c r="G137" s="74"/>
      <c r="H137" s="74"/>
      <c r="I137" s="74"/>
    </row>
    <row r="138" spans="2:63" x14ac:dyDescent="0.25">
      <c r="B138" s="74"/>
      <c r="C138" s="74"/>
      <c r="D138" s="74"/>
      <c r="E138" s="74"/>
      <c r="F138" s="74"/>
      <c r="G138" s="74"/>
      <c r="H138" s="74"/>
      <c r="I138" s="74"/>
    </row>
    <row r="139" spans="2:63" x14ac:dyDescent="0.25">
      <c r="B139" s="74"/>
      <c r="C139" s="74"/>
      <c r="D139" s="74"/>
      <c r="E139" s="74"/>
      <c r="F139" s="74"/>
      <c r="G139" s="74"/>
      <c r="H139" s="74"/>
      <c r="I139" s="74"/>
    </row>
    <row r="140" spans="2:63" x14ac:dyDescent="0.25">
      <c r="B140" s="74"/>
      <c r="C140" s="74"/>
      <c r="D140" s="74"/>
      <c r="E140" s="74"/>
      <c r="F140" s="74"/>
      <c r="G140" s="74"/>
      <c r="H140" s="74"/>
      <c r="I140" s="74"/>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2" sqref="A2"/>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row>
    <row r="2" spans="1:91" ht="18" customHeight="1" x14ac:dyDescent="0.25">
      <c r="A2" s="74"/>
      <c r="B2" s="662" t="s">
        <v>139</v>
      </c>
      <c r="C2" s="663"/>
      <c r="D2" s="663"/>
      <c r="E2" s="663"/>
      <c r="F2" s="663"/>
      <c r="G2" s="663"/>
      <c r="H2" s="663"/>
      <c r="I2" s="663"/>
      <c r="J2" s="584" t="s">
        <v>1</v>
      </c>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row>
    <row r="3" spans="1:91" ht="18.75" customHeight="1" x14ac:dyDescent="0.25">
      <c r="A3" s="74"/>
      <c r="B3" s="663"/>
      <c r="C3" s="663"/>
      <c r="D3" s="663"/>
      <c r="E3" s="663"/>
      <c r="F3" s="663"/>
      <c r="G3" s="663"/>
      <c r="H3" s="663"/>
      <c r="I3" s="663"/>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584"/>
      <c r="AJ3" s="584"/>
      <c r="AK3" s="584"/>
      <c r="AL3" s="584"/>
      <c r="AM3" s="58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row>
    <row r="4" spans="1:91" ht="15" customHeight="1" x14ac:dyDescent="0.25">
      <c r="A4" s="74"/>
      <c r="B4" s="663"/>
      <c r="C4" s="663"/>
      <c r="D4" s="663"/>
      <c r="E4" s="663"/>
      <c r="F4" s="663"/>
      <c r="G4" s="663"/>
      <c r="H4" s="663"/>
      <c r="I4" s="663"/>
      <c r="J4" s="584"/>
      <c r="K4" s="584"/>
      <c r="L4" s="584"/>
      <c r="M4" s="584"/>
      <c r="N4" s="584"/>
      <c r="O4" s="584"/>
      <c r="P4" s="584"/>
      <c r="Q4" s="584"/>
      <c r="R4" s="584"/>
      <c r="S4" s="584"/>
      <c r="T4" s="584"/>
      <c r="U4" s="584"/>
      <c r="V4" s="584"/>
      <c r="W4" s="584"/>
      <c r="X4" s="584"/>
      <c r="Y4" s="584"/>
      <c r="Z4" s="584"/>
      <c r="AA4" s="584"/>
      <c r="AB4" s="584"/>
      <c r="AC4" s="584"/>
      <c r="AD4" s="584"/>
      <c r="AE4" s="584"/>
      <c r="AF4" s="584"/>
      <c r="AG4" s="584"/>
      <c r="AH4" s="584"/>
      <c r="AI4" s="584"/>
      <c r="AJ4" s="584"/>
      <c r="AK4" s="584"/>
      <c r="AL4" s="584"/>
      <c r="AM4" s="58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row>
    <row r="5" spans="1:91"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row>
    <row r="6" spans="1:91" ht="15" customHeight="1" x14ac:dyDescent="0.25">
      <c r="A6" s="74"/>
      <c r="B6" s="595" t="s">
        <v>3</v>
      </c>
      <c r="C6" s="595"/>
      <c r="D6" s="596"/>
      <c r="E6" s="633" t="s">
        <v>104</v>
      </c>
      <c r="F6" s="634"/>
      <c r="G6" s="634"/>
      <c r="H6" s="634"/>
      <c r="I6" s="635"/>
      <c r="J6" s="37" t="str">
        <f>IF(AND('R. Gestión '!$Z$9="Muy Alta",'R. Gestión '!$AB$9="Leve"),CONCATENATE("R1C",'R. Gestión '!$P$9),"")</f>
        <v/>
      </c>
      <c r="K6" s="38" t="str">
        <f>IF(AND('R. Gestión '!$Z$10="Muy Alta",'R. Gestión '!$AB$10="Leve"),CONCATENATE("R1C",'R. Gestión '!$P$10),"")</f>
        <v/>
      </c>
      <c r="L6" s="38" t="str">
        <f>IF(AND('R. Gestión '!$Z$11="Muy Alta",'R. Gestión '!$AB$11="Leve"),CONCATENATE("R1C",'R. Gestión '!$P$11),"")</f>
        <v/>
      </c>
      <c r="M6" s="38" t="str">
        <f>IF(AND('R. Gestión '!$Z$12="Muy Alta",'R. Gestión '!$AB$12="Leve"),CONCATENATE("R1C",'R. Gestión '!$P$12),"")</f>
        <v/>
      </c>
      <c r="N6" s="38" t="str">
        <f>IF(AND('R. Gestión '!$Z$13="Muy Alta",'R. Gestión '!$AB$13="Leve"),CONCATENATE("R1C",'R. Gestión '!$P$13),"")</f>
        <v/>
      </c>
      <c r="O6" s="39" t="str">
        <f>IF(AND('R. Gestión '!$Z$14="Muy Alta",'R. Gestión '!$AB$14="Leve"),CONCATENATE("R1C",'R. Gestión '!$P$14),"")</f>
        <v/>
      </c>
      <c r="P6" s="37" t="str">
        <f>IF(AND('R. Gestión '!$Z$9="Muy Alta",'R. Gestión '!$AB$9="Menor"),CONCATENATE("R1C",'R. Gestión '!$P$9),"")</f>
        <v/>
      </c>
      <c r="Q6" s="38" t="str">
        <f>IF(AND('R. Gestión '!$Z$10="Muy Alta",'R. Gestión '!$AB$10="Menor"),CONCATENATE("R1C",'R. Gestión '!$P$10),"")</f>
        <v/>
      </c>
      <c r="R6" s="38" t="str">
        <f>IF(AND('R. Gestión '!$Z$11="Muy Alta",'R. Gestión '!$AB$11="Menor"),CONCATENATE("R1C",'R. Gestión '!$P$11),"")</f>
        <v/>
      </c>
      <c r="S6" s="38" t="str">
        <f>IF(AND('R. Gestión '!$Z$12="Muy Alta",'R. Gestión '!$AB$12="Menor"),CONCATENATE("R1C",'R. Gestión '!$P$12),"")</f>
        <v/>
      </c>
      <c r="T6" s="38" t="str">
        <f>IF(AND('R. Gestión '!$Z$13="Muy Alta",'R. Gestión '!$AB$13="Menor"),CONCATENATE("R1C",'R. Gestión '!$P$13),"")</f>
        <v/>
      </c>
      <c r="U6" s="39" t="str">
        <f>IF(AND('R. Gestión '!$Z$14="Muy Alta",'R. Gestión '!$AB$14="Menor"),CONCATENATE("R1C",'R. Gestión '!$P$14),"")</f>
        <v/>
      </c>
      <c r="V6" s="37" t="str">
        <f>IF(AND('R. Gestión '!$Z$9="Muy Alta",'R. Gestión '!$AB$9="Moderado"),CONCATENATE("R1C",'R. Gestión '!$P$9),"")</f>
        <v/>
      </c>
      <c r="W6" s="38" t="str">
        <f>IF(AND('R. Gestión '!$Z$10="Muy Alta",'R. Gestión '!$AB$10="Moderado"),CONCATENATE("R1C",'R. Gestión '!$P$10),"")</f>
        <v/>
      </c>
      <c r="X6" s="38" t="str">
        <f>IF(AND('R. Gestión '!$Z$11="Muy Alta",'R. Gestión '!$AB$11="Moderado"),CONCATENATE("R1C",'R. Gestión '!$P$11),"")</f>
        <v/>
      </c>
      <c r="Y6" s="38" t="str">
        <f>IF(AND('R. Gestión '!$Z$12="Muy Alta",'R. Gestión '!$AB$12="Moderado"),CONCATENATE("R1C",'R. Gestión '!$P$12),"")</f>
        <v/>
      </c>
      <c r="Z6" s="38" t="str">
        <f>IF(AND('R. Gestión '!$Z$13="Muy Alta",'R. Gestión '!$AB$13="Moderado"),CONCATENATE("R1C",'R. Gestión '!$P$13),"")</f>
        <v/>
      </c>
      <c r="AA6" s="39" t="str">
        <f>IF(AND('R. Gestión '!$Z$14="Muy Alta",'R. Gestión '!$AB$14="Moderado"),CONCATENATE("R1C",'R. Gestión '!$P$14),"")</f>
        <v/>
      </c>
      <c r="AB6" s="37" t="str">
        <f>IF(AND('R. Gestión '!$Z$9="Muy Alta",'R. Gestión '!$AB$9="Mayor"),CONCATENATE("R1C",'R. Gestión '!$P$9),"")</f>
        <v/>
      </c>
      <c r="AC6" s="38" t="str">
        <f>IF(AND('R. Gestión '!$Z$10="Muy Alta",'R. Gestión '!$AB$10="Mayor"),CONCATENATE("R1C",'R. Gestión '!$P$10),"")</f>
        <v/>
      </c>
      <c r="AD6" s="38" t="str">
        <f>IF(AND('R. Gestión '!$Z$11="Muy Alta",'R. Gestión '!$AB$11="Mayor"),CONCATENATE("R1C",'R. Gestión '!$P$11),"")</f>
        <v/>
      </c>
      <c r="AE6" s="38" t="str">
        <f>IF(AND('R. Gestión '!$Z$12="Muy Alta",'R. Gestión '!$AB$12="Mayor"),CONCATENATE("R1C",'R. Gestión '!$P$12),"")</f>
        <v/>
      </c>
      <c r="AF6" s="38" t="str">
        <f>IF(AND('R. Gestión '!$Z$13="Muy Alta",'R. Gestión '!$AB$13="Mayor"),CONCATENATE("R1C",'R. Gestión '!$P$13),"")</f>
        <v/>
      </c>
      <c r="AG6" s="39" t="str">
        <f>IF(AND('R. Gestión '!$Z$14="Muy Alta",'R. Gestión '!$AB$14="Mayor"),CONCATENATE("R1C",'R. Gestión '!$P$14),"")</f>
        <v/>
      </c>
      <c r="AH6" s="40" t="str">
        <f>IF(AND('R. Gestión '!$Z$9="Muy Alta",'R. Gestión '!$AB$9="Catastrófico"),CONCATENATE("R1C",'R. Gestión '!$P$9),"")</f>
        <v/>
      </c>
      <c r="AI6" s="41" t="str">
        <f>IF(AND('R. Gestión '!$Z$10="Muy Alta",'R. Gestión '!$AB$10="Catastrófico"),CONCATENATE("R1C",'R. Gestión '!$P$10),"")</f>
        <v/>
      </c>
      <c r="AJ6" s="41" t="str">
        <f>IF(AND('R. Gestión '!$Z$11="Muy Alta",'R. Gestión '!$AB$11="Catastrófico"),CONCATENATE("R1C",'R. Gestión '!$P$11),"")</f>
        <v/>
      </c>
      <c r="AK6" s="41" t="str">
        <f>IF(AND('R. Gestión '!$Z$12="Muy Alta",'R. Gestión '!$AB$12="Catastrófico"),CONCATENATE("R1C",'R. Gestión '!$P$12),"")</f>
        <v/>
      </c>
      <c r="AL6" s="41" t="str">
        <f>IF(AND('R. Gestión '!$Z$13="Muy Alta",'R. Gestión '!$AB$13="Catastrófico"),CONCATENATE("R1C",'R. Gestión '!$P$13),"")</f>
        <v/>
      </c>
      <c r="AM6" s="42" t="str">
        <f>IF(AND('R. Gestión '!$Z$14="Muy Alta",'R. Gestión '!$AB$14="Catastrófico"),CONCATENATE("R1C",'R. Gestión '!$P$14),"")</f>
        <v/>
      </c>
      <c r="AN6" s="74"/>
      <c r="AO6" s="653" t="s">
        <v>69</v>
      </c>
      <c r="AP6" s="654"/>
      <c r="AQ6" s="654"/>
      <c r="AR6" s="654"/>
      <c r="AS6" s="654"/>
      <c r="AT6" s="655"/>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row>
    <row r="7" spans="1:91" ht="15" customHeight="1" x14ac:dyDescent="0.25">
      <c r="A7" s="74"/>
      <c r="B7" s="595"/>
      <c r="C7" s="595"/>
      <c r="D7" s="596"/>
      <c r="E7" s="636"/>
      <c r="F7" s="637"/>
      <c r="G7" s="637"/>
      <c r="H7" s="637"/>
      <c r="I7" s="638"/>
      <c r="J7" s="43" t="str">
        <f>IF(AND('R. Gestión '!$Z$15="Muy Alta",'R. Gestión '!$AB$15="Leve"),CONCATENATE("R2C",'R. Gestión '!$P$15),"")</f>
        <v/>
      </c>
      <c r="K7" s="44" t="str">
        <f>IF(AND('R. Gestión '!$Z$16="Muy Alta",'R. Gestión '!$AB$16="Leve"),CONCATENATE("R2C",'R. Gestión '!$P$16),"")</f>
        <v/>
      </c>
      <c r="L7" s="44" t="str">
        <f>IF(AND('R. Gestión '!$Z$17="Muy Alta",'R. Gestión '!$AB$17="Leve"),CONCATENATE("R2C",'R. Gestión '!$P$17),"")</f>
        <v/>
      </c>
      <c r="M7" s="44" t="str">
        <f>IF(AND('R. Gestión '!$Z$18="Muy Alta",'R. Gestión '!$AB$18="Leve"),CONCATENATE("R2C",'R. Gestión '!$P$18),"")</f>
        <v/>
      </c>
      <c r="N7" s="44" t="str">
        <f>IF(AND('R. Gestión '!$Z$19="Muy Alta",'R. Gestión '!$AB$19="Leve"),CONCATENATE("R2C",'R. Gestión '!$P$19),"")</f>
        <v/>
      </c>
      <c r="O7" s="45" t="str">
        <f>IF(AND('R. Gestión '!$Z$20="Muy Alta",'R. Gestión '!$AB$20="Leve"),CONCATENATE("R2C",'R. Gestión '!$P$20),"")</f>
        <v/>
      </c>
      <c r="P7" s="43" t="str">
        <f>IF(AND('R. Gestión '!$Z$15="Muy Alta",'R. Gestión '!$AB$15="Menor"),CONCATENATE("R2C",'R. Gestión '!$P$15),"")</f>
        <v/>
      </c>
      <c r="Q7" s="44" t="str">
        <f>IF(AND('R. Gestión '!$Z$16="Muy Alta",'R. Gestión '!$AB$16="Menor"),CONCATENATE("R2C",'R. Gestión '!$P$16),"")</f>
        <v/>
      </c>
      <c r="R7" s="44" t="str">
        <f>IF(AND('R. Gestión '!$Z$17="Muy Alta",'R. Gestión '!$AB$17="Menor"),CONCATENATE("R2C",'R. Gestión '!$P$17),"")</f>
        <v/>
      </c>
      <c r="S7" s="44" t="str">
        <f>IF(AND('R. Gestión '!$Z$18="Muy Alta",'R. Gestión '!$AB$18="Menor"),CONCATENATE("R2C",'R. Gestión '!$P$18),"")</f>
        <v/>
      </c>
      <c r="T7" s="44" t="str">
        <f>IF(AND('R. Gestión '!$Z$19="Muy Alta",'R. Gestión '!$AB$19="Menor"),CONCATENATE("R2C",'R. Gestión '!$P$19),"")</f>
        <v/>
      </c>
      <c r="U7" s="45" t="str">
        <f>IF(AND('R. Gestión '!$Z$20="Muy Alta",'R. Gestión '!$AB$20="Menor"),CONCATENATE("R2C",'R. Gestión '!$P$20),"")</f>
        <v/>
      </c>
      <c r="V7" s="43" t="str">
        <f>IF(AND('R. Gestión '!$Z$15="Muy Alta",'R. Gestión '!$AB$15="Moderado"),CONCATENATE("R2C",'R. Gestión '!$P$15),"")</f>
        <v/>
      </c>
      <c r="W7" s="44" t="str">
        <f>IF(AND('R. Gestión '!$Z$16="Muy Alta",'R. Gestión '!$AB$16="Moderado"),CONCATENATE("R2C",'R. Gestión '!$P$16),"")</f>
        <v/>
      </c>
      <c r="X7" s="44" t="str">
        <f>IF(AND('R. Gestión '!$Z$17="Muy Alta",'R. Gestión '!$AB$17="Moderado"),CONCATENATE("R2C",'R. Gestión '!$P$17),"")</f>
        <v/>
      </c>
      <c r="Y7" s="44" t="str">
        <f>IF(AND('R. Gestión '!$Z$18="Muy Alta",'R. Gestión '!$AB$18="Moderado"),CONCATENATE("R2C",'R. Gestión '!$P$18),"")</f>
        <v/>
      </c>
      <c r="Z7" s="44" t="str">
        <f>IF(AND('R. Gestión '!$Z$19="Muy Alta",'R. Gestión '!$AB$19="Moderado"),CONCATENATE("R2C",'R. Gestión '!$P$19),"")</f>
        <v/>
      </c>
      <c r="AA7" s="45" t="str">
        <f>IF(AND('R. Gestión '!$Z$20="Muy Alta",'R. Gestión '!$AB$20="Moderado"),CONCATENATE("R2C",'R. Gestión '!$P$20),"")</f>
        <v/>
      </c>
      <c r="AB7" s="43" t="str">
        <f>IF(AND('R. Gestión '!$Z$15="Muy Alta",'R. Gestión '!$AB$15="Mayor"),CONCATENATE("R2C",'R. Gestión '!$P$15),"")</f>
        <v/>
      </c>
      <c r="AC7" s="44" t="str">
        <f>IF(AND('R. Gestión '!$Z$16="Muy Alta",'R. Gestión '!$AB$16="Mayor"),CONCATENATE("R2C",'R. Gestión '!$P$16),"")</f>
        <v/>
      </c>
      <c r="AD7" s="44" t="str">
        <f>IF(AND('R. Gestión '!$Z$17="Muy Alta",'R. Gestión '!$AB$17="Mayor"),CONCATENATE("R2C",'R. Gestión '!$P$17),"")</f>
        <v/>
      </c>
      <c r="AE7" s="44" t="str">
        <f>IF(AND('R. Gestión '!$Z$18="Muy Alta",'R. Gestión '!$AB$18="Mayor"),CONCATENATE("R2C",'R. Gestión '!$P$18),"")</f>
        <v/>
      </c>
      <c r="AF7" s="44" t="str">
        <f>IF(AND('R. Gestión '!$Z$19="Muy Alta",'R. Gestión '!$AB$19="Mayor"),CONCATENATE("R2C",'R. Gestión '!$P$19),"")</f>
        <v/>
      </c>
      <c r="AG7" s="45" t="str">
        <f>IF(AND('R. Gestión '!$Z$20="Muy Alta",'R. Gestión '!$AB$20="Mayor"),CONCATENATE("R2C",'R. Gestión '!$P$20),"")</f>
        <v/>
      </c>
      <c r="AH7" s="46" t="str">
        <f>IF(AND('R. Gestión '!$Z$15="Muy Alta",'R. Gestión '!$AB$15="Catastrófico"),CONCATENATE("R2C",'R. Gestión '!$P$15),"")</f>
        <v/>
      </c>
      <c r="AI7" s="47" t="str">
        <f>IF(AND('R. Gestión '!$Z$16="Muy Alta",'R. Gestión '!$AB$16="Catastrófico"),CONCATENATE("R2C",'R. Gestión '!$P$16),"")</f>
        <v/>
      </c>
      <c r="AJ7" s="47" t="str">
        <f>IF(AND('R. Gestión '!$Z$17="Muy Alta",'R. Gestión '!$AB$17="Catastrófico"),CONCATENATE("R2C",'R. Gestión '!$P$17),"")</f>
        <v/>
      </c>
      <c r="AK7" s="47" t="str">
        <f>IF(AND('R. Gestión '!$Z$18="Muy Alta",'R. Gestión '!$AB$18="Catastrófico"),CONCATENATE("R2C",'R. Gestión '!$P$18),"")</f>
        <v/>
      </c>
      <c r="AL7" s="47" t="str">
        <f>IF(AND('R. Gestión '!$Z$19="Muy Alta",'R. Gestión '!$AB$19="Catastrófico"),CONCATENATE("R2C",'R. Gestión '!$P$19),"")</f>
        <v/>
      </c>
      <c r="AM7" s="48" t="str">
        <f>IF(AND('R. Gestión '!$Z$20="Muy Alta",'R. Gestión '!$AB$20="Catastrófico"),CONCATENATE("R2C",'R. Gestión '!$P$20),"")</f>
        <v/>
      </c>
      <c r="AN7" s="74"/>
      <c r="AO7" s="656"/>
      <c r="AP7" s="657"/>
      <c r="AQ7" s="657"/>
      <c r="AR7" s="657"/>
      <c r="AS7" s="657"/>
      <c r="AT7" s="658"/>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row>
    <row r="8" spans="1:91" ht="15" customHeight="1" x14ac:dyDescent="0.25">
      <c r="A8" s="74"/>
      <c r="B8" s="595"/>
      <c r="C8" s="595"/>
      <c r="D8" s="596"/>
      <c r="E8" s="636"/>
      <c r="F8" s="637"/>
      <c r="G8" s="637"/>
      <c r="H8" s="637"/>
      <c r="I8" s="638"/>
      <c r="J8" s="43" t="str">
        <f>IF(AND('R. Gestión '!$Z$21="Muy Alta",'R. Gestión '!$AB$21="Leve"),CONCATENATE("R3C",'R. Gestión '!$P$21),"")</f>
        <v/>
      </c>
      <c r="K8" s="44" t="str">
        <f>IF(AND('R. Gestión '!$Z$22="Muy Alta",'R. Gestión '!$AB$22="Leve"),CONCATENATE("R3C",'R. Gestión '!$P$22),"")</f>
        <v/>
      </c>
      <c r="L8" s="44" t="str">
        <f>IF(AND('R. Gestión '!$Z$23="Muy Alta",'R. Gestión '!$AB$23="Leve"),CONCATENATE("R3C",'R. Gestión '!$P$23),"")</f>
        <v/>
      </c>
      <c r="M8" s="44" t="str">
        <f>IF(AND('R. Gestión '!$Z$24="Muy Alta",'R. Gestión '!$AB$24="Leve"),CONCATENATE("R3C",'R. Gestión '!$P$24),"")</f>
        <v/>
      </c>
      <c r="N8" s="44" t="str">
        <f>IF(AND('R. Gestión '!$Z$25="Muy Alta",'R. Gestión '!$AB$25="Leve"),CONCATENATE("R3C",'R. Gestión '!$P$25),"")</f>
        <v/>
      </c>
      <c r="O8" s="45" t="str">
        <f>IF(AND('R. Gestión '!$Z$26="Muy Alta",'R. Gestión '!$AB$26="Leve"),CONCATENATE("R3C",'R. Gestión '!$P$26),"")</f>
        <v/>
      </c>
      <c r="P8" s="43" t="str">
        <f>IF(AND('R. Gestión '!$Z$21="Muy Alta",'R. Gestión '!$AB$21="Menor"),CONCATENATE("R3C",'R. Gestión '!$P$21),"")</f>
        <v/>
      </c>
      <c r="Q8" s="44" t="str">
        <f>IF(AND('R. Gestión '!$Z$22="Muy Alta",'R. Gestión '!$AB$22="Menor"),CONCATENATE("R3C",'R. Gestión '!$P$22),"")</f>
        <v/>
      </c>
      <c r="R8" s="44" t="str">
        <f>IF(AND('R. Gestión '!$Z$23="Muy Alta",'R. Gestión '!$AB$23="Menor"),CONCATENATE("R3C",'R. Gestión '!$P$23),"")</f>
        <v/>
      </c>
      <c r="S8" s="44" t="str">
        <f>IF(AND('R. Gestión '!$Z$24="Muy Alta",'R. Gestión '!$AB$24="Menor"),CONCATENATE("R3C",'R. Gestión '!$P$24),"")</f>
        <v/>
      </c>
      <c r="T8" s="44" t="str">
        <f>IF(AND('R. Gestión '!$Z$25="Muy Alta",'R. Gestión '!$AB$25="Menor"),CONCATENATE("R3C",'R. Gestión '!$P$25),"")</f>
        <v/>
      </c>
      <c r="U8" s="45" t="str">
        <f>IF(AND('R. Gestión '!$Z$26="Muy Alta",'R. Gestión '!$AB$26="Menor"),CONCATENATE("R3C",'R. Gestión '!$P$26),"")</f>
        <v/>
      </c>
      <c r="V8" s="43" t="str">
        <f>IF(AND('R. Gestión '!$Z$21="Muy Alta",'R. Gestión '!$AB$21="Moderado"),CONCATENATE("R3C",'R. Gestión '!$P$21),"")</f>
        <v/>
      </c>
      <c r="W8" s="44" t="str">
        <f>IF(AND('R. Gestión '!$Z$22="Muy Alta",'R. Gestión '!$AB$22="Moderado"),CONCATENATE("R3C",'R. Gestión '!$P$22),"")</f>
        <v/>
      </c>
      <c r="X8" s="44" t="str">
        <f>IF(AND('R. Gestión '!$Z$23="Muy Alta",'R. Gestión '!$AB$23="Moderado"),CONCATENATE("R3C",'R. Gestión '!$P$23),"")</f>
        <v/>
      </c>
      <c r="Y8" s="44" t="str">
        <f>IF(AND('R. Gestión '!$Z$24="Muy Alta",'R. Gestión '!$AB$24="Moderado"),CONCATENATE("R3C",'R. Gestión '!$P$24),"")</f>
        <v/>
      </c>
      <c r="Z8" s="44" t="str">
        <f>IF(AND('R. Gestión '!$Z$25="Muy Alta",'R. Gestión '!$AB$25="Moderado"),CONCATENATE("R3C",'R. Gestión '!$P$25),"")</f>
        <v/>
      </c>
      <c r="AA8" s="45" t="str">
        <f>IF(AND('R. Gestión '!$Z$26="Muy Alta",'R. Gestión '!$AB$26="Moderado"),CONCATENATE("R3C",'R. Gestión '!$P$26),"")</f>
        <v/>
      </c>
      <c r="AB8" s="43" t="str">
        <f>IF(AND('R. Gestión '!$Z$21="Muy Alta",'R. Gestión '!$AB$21="Mayor"),CONCATENATE("R3C",'R. Gestión '!$P$21),"")</f>
        <v/>
      </c>
      <c r="AC8" s="44" t="str">
        <f>IF(AND('R. Gestión '!$Z$22="Muy Alta",'R. Gestión '!$AB$22="Mayor"),CONCATENATE("R3C",'R. Gestión '!$P$22),"")</f>
        <v/>
      </c>
      <c r="AD8" s="44" t="str">
        <f>IF(AND('R. Gestión '!$Z$23="Muy Alta",'R. Gestión '!$AB$23="Mayor"),CONCATENATE("R3C",'R. Gestión '!$P$23),"")</f>
        <v/>
      </c>
      <c r="AE8" s="44" t="str">
        <f>IF(AND('R. Gestión '!$Z$24="Muy Alta",'R. Gestión '!$AB$24="Mayor"),CONCATENATE("R3C",'R. Gestión '!$P$24),"")</f>
        <v/>
      </c>
      <c r="AF8" s="44" t="str">
        <f>IF(AND('R. Gestión '!$Z$25="Muy Alta",'R. Gestión '!$AB$25="Mayor"),CONCATENATE("R3C",'R. Gestión '!$P$25),"")</f>
        <v/>
      </c>
      <c r="AG8" s="45" t="str">
        <f>IF(AND('R. Gestión '!$Z$26="Muy Alta",'R. Gestión '!$AB$26="Mayor"),CONCATENATE("R3C",'R. Gestión '!$P$26),"")</f>
        <v/>
      </c>
      <c r="AH8" s="46" t="str">
        <f>IF(AND('R. Gestión '!$Z$21="Muy Alta",'R. Gestión '!$AB$21="Catastrófico"),CONCATENATE("R3C",'R. Gestión '!$P$21),"")</f>
        <v/>
      </c>
      <c r="AI8" s="47" t="str">
        <f>IF(AND('R. Gestión '!$Z$22="Muy Alta",'R. Gestión '!$AB$22="Catastrófico"),CONCATENATE("R3C",'R. Gestión '!$P$22),"")</f>
        <v/>
      </c>
      <c r="AJ8" s="47" t="str">
        <f>IF(AND('R. Gestión '!$Z$23="Muy Alta",'R. Gestión '!$AB$23="Catastrófico"),CONCATENATE("R3C",'R. Gestión '!$P$23),"")</f>
        <v/>
      </c>
      <c r="AK8" s="47" t="str">
        <f>IF(AND('R. Gestión '!$Z$24="Muy Alta",'R. Gestión '!$AB$24="Catastrófico"),CONCATENATE("R3C",'R. Gestión '!$P$24),"")</f>
        <v/>
      </c>
      <c r="AL8" s="47" t="str">
        <f>IF(AND('R. Gestión '!$Z$25="Muy Alta",'R. Gestión '!$AB$25="Catastrófico"),CONCATENATE("R3C",'R. Gestión '!$P$25),"")</f>
        <v/>
      </c>
      <c r="AM8" s="48" t="str">
        <f>IF(AND('R. Gestión '!$Z$26="Muy Alta",'R. Gestión '!$AB$26="Catastrófico"),CONCATENATE("R3C",'R. Gestión '!$P$26),"")</f>
        <v/>
      </c>
      <c r="AN8" s="74"/>
      <c r="AO8" s="656"/>
      <c r="AP8" s="657"/>
      <c r="AQ8" s="657"/>
      <c r="AR8" s="657"/>
      <c r="AS8" s="657"/>
      <c r="AT8" s="658"/>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row>
    <row r="9" spans="1:91" ht="15" customHeight="1" x14ac:dyDescent="0.25">
      <c r="A9" s="74"/>
      <c r="B9" s="595"/>
      <c r="C9" s="595"/>
      <c r="D9" s="596"/>
      <c r="E9" s="636"/>
      <c r="F9" s="637"/>
      <c r="G9" s="637"/>
      <c r="H9" s="637"/>
      <c r="I9" s="638"/>
      <c r="J9" s="43" t="str">
        <f>IF(AND('R. Gestión '!$Z$27="Muy Alta",'R. Gestión '!$AB$27="Leve"),CONCATENATE("R4C",'R. Gestión '!$P$27),"")</f>
        <v/>
      </c>
      <c r="K9" s="44" t="str">
        <f>IF(AND('R. Gestión '!$Z$28="Muy Alta",'R. Gestión '!$AB$28="Leve"),CONCATENATE("R4C",'R. Gestión '!$P$28),"")</f>
        <v/>
      </c>
      <c r="L9" s="44" t="str">
        <f>IF(AND('R. Gestión '!$Z$29="Muy Alta",'R. Gestión '!$AB$29="Leve"),CONCATENATE("R4C",'R. Gestión '!$P$29),"")</f>
        <v/>
      </c>
      <c r="M9" s="44" t="str">
        <f>IF(AND('R. Gestión '!$Z$30="Muy Alta",'R. Gestión '!$AB$30="Leve"),CONCATENATE("R4C",'R. Gestión '!$P$30),"")</f>
        <v/>
      </c>
      <c r="N9" s="44" t="str">
        <f>IF(AND('R. Gestión '!$Z$31="Muy Alta",'R. Gestión '!$AB$31="Leve"),CONCATENATE("R4C",'R. Gestión '!$P$31),"")</f>
        <v/>
      </c>
      <c r="O9" s="45" t="str">
        <f>IF(AND('R. Gestión '!$Z$32="Muy Alta",'R. Gestión '!$AB$32="Leve"),CONCATENATE("R4C",'R. Gestión '!$P$32),"")</f>
        <v/>
      </c>
      <c r="P9" s="43" t="str">
        <f>IF(AND('R. Gestión '!$Z$27="Muy Alta",'R. Gestión '!$AB$27="Menor"),CONCATENATE("R4C",'R. Gestión '!$P$27),"")</f>
        <v/>
      </c>
      <c r="Q9" s="44" t="str">
        <f>IF(AND('R. Gestión '!$Z$28="Muy Alta",'R. Gestión '!$AB$28="Menor"),CONCATENATE("R4C",'R. Gestión '!$P$28),"")</f>
        <v/>
      </c>
      <c r="R9" s="44" t="str">
        <f>IF(AND('R. Gestión '!$Z$29="Muy Alta",'R. Gestión '!$AB$29="Menor"),CONCATENATE("R4C",'R. Gestión '!$P$29),"")</f>
        <v/>
      </c>
      <c r="S9" s="44" t="str">
        <f>IF(AND('R. Gestión '!$Z$30="Muy Alta",'R. Gestión '!$AB$30="Menor"),CONCATENATE("R4C",'R. Gestión '!$P$30),"")</f>
        <v/>
      </c>
      <c r="T9" s="44" t="str">
        <f>IF(AND('R. Gestión '!$Z$31="Muy Alta",'R. Gestión '!$AB$31="Menor"),CONCATENATE("R4C",'R. Gestión '!$P$31),"")</f>
        <v/>
      </c>
      <c r="U9" s="45" t="str">
        <f>IF(AND('R. Gestión '!$Z$32="Muy Alta",'R. Gestión '!$AB$32="Menor"),CONCATENATE("R4C",'R. Gestión '!$P$32),"")</f>
        <v/>
      </c>
      <c r="V9" s="43" t="str">
        <f>IF(AND('R. Gestión '!$Z$27="Muy Alta",'R. Gestión '!$AB$27="Moderado"),CONCATENATE("R4C",'R. Gestión '!$P$27),"")</f>
        <v/>
      </c>
      <c r="W9" s="44" t="str">
        <f>IF(AND('R. Gestión '!$Z$28="Muy Alta",'R. Gestión '!$AB$28="Moderado"),CONCATENATE("R4C",'R. Gestión '!$P$28),"")</f>
        <v/>
      </c>
      <c r="X9" s="44" t="str">
        <f>IF(AND('R. Gestión '!$Z$29="Muy Alta",'R. Gestión '!$AB$29="Moderado"),CONCATENATE("R4C",'R. Gestión '!$P$29),"")</f>
        <v/>
      </c>
      <c r="Y9" s="44" t="str">
        <f>IF(AND('R. Gestión '!$Z$30="Muy Alta",'R. Gestión '!$AB$30="Moderado"),CONCATENATE("R4C",'R. Gestión '!$P$30),"")</f>
        <v/>
      </c>
      <c r="Z9" s="44" t="str">
        <f>IF(AND('R. Gestión '!$Z$31="Muy Alta",'R. Gestión '!$AB$31="Moderado"),CONCATENATE("R4C",'R. Gestión '!$P$31),"")</f>
        <v/>
      </c>
      <c r="AA9" s="45" t="str">
        <f>IF(AND('R. Gestión '!$Z$32="Muy Alta",'R. Gestión '!$AB$32="Moderado"),CONCATENATE("R4C",'R. Gestión '!$P$32),"")</f>
        <v/>
      </c>
      <c r="AB9" s="43" t="str">
        <f>IF(AND('R. Gestión '!$Z$27="Muy Alta",'R. Gestión '!$AB$27="Mayor"),CONCATENATE("R4C",'R. Gestión '!$P$27),"")</f>
        <v/>
      </c>
      <c r="AC9" s="44" t="str">
        <f>IF(AND('R. Gestión '!$Z$28="Muy Alta",'R. Gestión '!$AB$28="Mayor"),CONCATENATE("R4C",'R. Gestión '!$P$28),"")</f>
        <v/>
      </c>
      <c r="AD9" s="44" t="str">
        <f>IF(AND('R. Gestión '!$Z$29="Muy Alta",'R. Gestión '!$AB$29="Mayor"),CONCATENATE("R4C",'R. Gestión '!$P$29),"")</f>
        <v/>
      </c>
      <c r="AE9" s="44" t="str">
        <f>IF(AND('R. Gestión '!$Z$30="Muy Alta",'R. Gestión '!$AB$30="Mayor"),CONCATENATE("R4C",'R. Gestión '!$P$30),"")</f>
        <v/>
      </c>
      <c r="AF9" s="44" t="str">
        <f>IF(AND('R. Gestión '!$Z$31="Muy Alta",'R. Gestión '!$AB$31="Mayor"),CONCATENATE("R4C",'R. Gestión '!$P$31),"")</f>
        <v/>
      </c>
      <c r="AG9" s="45" t="str">
        <f>IF(AND('R. Gestión '!$Z$32="Muy Alta",'R. Gestión '!$AB$32="Mayor"),CONCATENATE("R4C",'R. Gestión '!$P$32),"")</f>
        <v/>
      </c>
      <c r="AH9" s="46" t="str">
        <f>IF(AND('R. Gestión '!$Z$27="Muy Alta",'R. Gestión '!$AB$27="Catastrófico"),CONCATENATE("R4C",'R. Gestión '!$P$27),"")</f>
        <v/>
      </c>
      <c r="AI9" s="47" t="str">
        <f>IF(AND('R. Gestión '!$Z$28="Muy Alta",'R. Gestión '!$AB$28="Catastrófico"),CONCATENATE("R4C",'R. Gestión '!$P$28),"")</f>
        <v/>
      </c>
      <c r="AJ9" s="47" t="str">
        <f>IF(AND('R. Gestión '!$Z$29="Muy Alta",'R. Gestión '!$AB$29="Catastrófico"),CONCATENATE("R4C",'R. Gestión '!$P$29),"")</f>
        <v/>
      </c>
      <c r="AK9" s="47" t="str">
        <f>IF(AND('R. Gestión '!$Z$30="Muy Alta",'R. Gestión '!$AB$30="Catastrófico"),CONCATENATE("R4C",'R. Gestión '!$P$30),"")</f>
        <v/>
      </c>
      <c r="AL9" s="47" t="str">
        <f>IF(AND('R. Gestión '!$Z$31="Muy Alta",'R. Gestión '!$AB$31="Catastrófico"),CONCATENATE("R4C",'R. Gestión '!$P$31),"")</f>
        <v/>
      </c>
      <c r="AM9" s="48" t="str">
        <f>IF(AND('R. Gestión '!$Z$32="Muy Alta",'R. Gestión '!$AB$32="Catastrófico"),CONCATENATE("R4C",'R. Gestión '!$P$32),"")</f>
        <v/>
      </c>
      <c r="AN9" s="74"/>
      <c r="AO9" s="656"/>
      <c r="AP9" s="657"/>
      <c r="AQ9" s="657"/>
      <c r="AR9" s="657"/>
      <c r="AS9" s="657"/>
      <c r="AT9" s="658"/>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row>
    <row r="10" spans="1:91" ht="15" customHeight="1" x14ac:dyDescent="0.25">
      <c r="A10" s="74"/>
      <c r="B10" s="595"/>
      <c r="C10" s="595"/>
      <c r="D10" s="596"/>
      <c r="E10" s="636"/>
      <c r="F10" s="637"/>
      <c r="G10" s="637"/>
      <c r="H10" s="637"/>
      <c r="I10" s="638"/>
      <c r="J10" s="43" t="str">
        <f>IF(AND('R. Gestión '!$Z$33="Muy Alta",'R. Gestión '!$AB$33="Leve"),CONCATENATE("R5C",'R. Gestión '!$P$33),"")</f>
        <v/>
      </c>
      <c r="K10" s="44" t="str">
        <f>IF(AND('R. Gestión '!$Z$34="Muy Alta",'R. Gestión '!$AB$34="Leve"),CONCATENATE("R5C",'R. Gestión '!$P$34),"")</f>
        <v/>
      </c>
      <c r="L10" s="44" t="str">
        <f>IF(AND('R. Gestión '!$Z$35="Muy Alta",'R. Gestión '!$AB$35="Leve"),CONCATENATE("R5C",'R. Gestión '!$P$35),"")</f>
        <v/>
      </c>
      <c r="M10" s="44" t="str">
        <f>IF(AND('R. Gestión '!$Z$36="Muy Alta",'R. Gestión '!$AB$36="Leve"),CONCATENATE("R5C",'R. Gestión '!$P$36),"")</f>
        <v/>
      </c>
      <c r="N10" s="44" t="str">
        <f>IF(AND('R. Gestión '!$Z$37="Muy Alta",'R. Gestión '!$AB$37="Leve"),CONCATENATE("R5C",'R. Gestión '!$P$37),"")</f>
        <v/>
      </c>
      <c r="O10" s="45" t="str">
        <f>IF(AND('R. Gestión '!$Z$38="Muy Alta",'R. Gestión '!$AB$38="Leve"),CONCATENATE("R5C",'R. Gestión '!$P$38),"")</f>
        <v/>
      </c>
      <c r="P10" s="43" t="str">
        <f>IF(AND('R. Gestión '!$Z$33="Muy Alta",'R. Gestión '!$AB$33="Menor"),CONCATENATE("R5C",'R. Gestión '!$P$33),"")</f>
        <v/>
      </c>
      <c r="Q10" s="44" t="str">
        <f>IF(AND('R. Gestión '!$Z$34="Muy Alta",'R. Gestión '!$AB$34="Menor"),CONCATENATE("R5C",'R. Gestión '!$P$34),"")</f>
        <v/>
      </c>
      <c r="R10" s="44" t="str">
        <f>IF(AND('R. Gestión '!$Z$35="Muy Alta",'R. Gestión '!$AB$35="Menor"),CONCATENATE("R5C",'R. Gestión '!$P$35),"")</f>
        <v/>
      </c>
      <c r="S10" s="44" t="str">
        <f>IF(AND('R. Gestión '!$Z$36="Muy Alta",'R. Gestión '!$AB$36="Menor"),CONCATENATE("R5C",'R. Gestión '!$P$36),"")</f>
        <v/>
      </c>
      <c r="T10" s="44" t="str">
        <f>IF(AND('R. Gestión '!$Z$37="Muy Alta",'R. Gestión '!$AB$37="Menor"),CONCATENATE("R5C",'R. Gestión '!$P$37),"")</f>
        <v/>
      </c>
      <c r="U10" s="45" t="str">
        <f>IF(AND('R. Gestión '!$Z$38="Muy Alta",'R. Gestión '!$AB$38="Menor"),CONCATENATE("R5C",'R. Gestión '!$P$38),"")</f>
        <v/>
      </c>
      <c r="V10" s="43" t="str">
        <f>IF(AND('R. Gestión '!$Z$33="Muy Alta",'R. Gestión '!$AB$33="Moderado"),CONCATENATE("R5C",'R. Gestión '!$P$33),"")</f>
        <v/>
      </c>
      <c r="W10" s="44" t="str">
        <f>IF(AND('R. Gestión '!$Z$34="Muy Alta",'R. Gestión '!$AB$34="Moderado"),CONCATENATE("R5C",'R. Gestión '!$P$34),"")</f>
        <v/>
      </c>
      <c r="X10" s="44" t="str">
        <f>IF(AND('R. Gestión '!$Z$35="Muy Alta",'R. Gestión '!$AB$35="Moderado"),CONCATENATE("R5C",'R. Gestión '!$P$35),"")</f>
        <v/>
      </c>
      <c r="Y10" s="44" t="str">
        <f>IF(AND('R. Gestión '!$Z$36="Muy Alta",'R. Gestión '!$AB$36="Moderado"),CONCATENATE("R5C",'R. Gestión '!$P$36),"")</f>
        <v/>
      </c>
      <c r="Z10" s="44" t="str">
        <f>IF(AND('R. Gestión '!$Z$37="Muy Alta",'R. Gestión '!$AB$37="Moderado"),CONCATENATE("R5C",'R. Gestión '!$P$37),"")</f>
        <v/>
      </c>
      <c r="AA10" s="45" t="str">
        <f>IF(AND('R. Gestión '!$Z$38="Muy Alta",'R. Gestión '!$AB$38="Moderado"),CONCATENATE("R5C",'R. Gestión '!$P$38),"")</f>
        <v/>
      </c>
      <c r="AB10" s="43" t="str">
        <f>IF(AND('R. Gestión '!$Z$33="Muy Alta",'R. Gestión '!$AB$33="Mayor"),CONCATENATE("R5C",'R. Gestión '!$P$33),"")</f>
        <v/>
      </c>
      <c r="AC10" s="44" t="str">
        <f>IF(AND('R. Gestión '!$Z$34="Muy Alta",'R. Gestión '!$AB$34="Mayor"),CONCATENATE("R5C",'R. Gestión '!$P$34),"")</f>
        <v/>
      </c>
      <c r="AD10" s="44" t="str">
        <f>IF(AND('R. Gestión '!$Z$35="Muy Alta",'R. Gestión '!$AB$35="Mayor"),CONCATENATE("R5C",'R. Gestión '!$P$35),"")</f>
        <v/>
      </c>
      <c r="AE10" s="44" t="str">
        <f>IF(AND('R. Gestión '!$Z$36="Muy Alta",'R. Gestión '!$AB$36="Mayor"),CONCATENATE("R5C",'R. Gestión '!$P$36),"")</f>
        <v/>
      </c>
      <c r="AF10" s="44" t="str">
        <f>IF(AND('R. Gestión '!$Z$37="Muy Alta",'R. Gestión '!$AB$37="Mayor"),CONCATENATE("R5C",'R. Gestión '!$P$37),"")</f>
        <v/>
      </c>
      <c r="AG10" s="45" t="str">
        <f>IF(AND('R. Gestión '!$Z$38="Muy Alta",'R. Gestión '!$AB$38="Mayor"),CONCATENATE("R5C",'R. Gestión '!$P$38),"")</f>
        <v/>
      </c>
      <c r="AH10" s="46" t="str">
        <f>IF(AND('R. Gestión '!$Z$33="Muy Alta",'R. Gestión '!$AB$33="Catastrófico"),CONCATENATE("R5C",'R. Gestión '!$P$33),"")</f>
        <v/>
      </c>
      <c r="AI10" s="47" t="str">
        <f>IF(AND('R. Gestión '!$Z$34="Muy Alta",'R. Gestión '!$AB$34="Catastrófico"),CONCATENATE("R5C",'R. Gestión '!$P$34),"")</f>
        <v/>
      </c>
      <c r="AJ10" s="47" t="str">
        <f>IF(AND('R. Gestión '!$Z$35="Muy Alta",'R. Gestión '!$AB$35="Catastrófico"),CONCATENATE("R5C",'R. Gestión '!$P$35),"")</f>
        <v/>
      </c>
      <c r="AK10" s="47" t="str">
        <f>IF(AND('R. Gestión '!$Z$36="Muy Alta",'R. Gestión '!$AB$36="Catastrófico"),CONCATENATE("R5C",'R. Gestión '!$P$36),"")</f>
        <v/>
      </c>
      <c r="AL10" s="47" t="str">
        <f>IF(AND('R. Gestión '!$Z$37="Muy Alta",'R. Gestión '!$AB$37="Catastrófico"),CONCATENATE("R5C",'R. Gestión '!$P$37),"")</f>
        <v/>
      </c>
      <c r="AM10" s="48" t="str">
        <f>IF(AND('R. Gestión '!$Z$38="Muy Alta",'R. Gestión '!$AB$38="Catastrófico"),CONCATENATE("R5C",'R. Gestión '!$P$38),"")</f>
        <v/>
      </c>
      <c r="AN10" s="74"/>
      <c r="AO10" s="656"/>
      <c r="AP10" s="657"/>
      <c r="AQ10" s="657"/>
      <c r="AR10" s="657"/>
      <c r="AS10" s="657"/>
      <c r="AT10" s="658"/>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row>
    <row r="11" spans="1:91" ht="15" customHeight="1" x14ac:dyDescent="0.25">
      <c r="A11" s="74"/>
      <c r="B11" s="595"/>
      <c r="C11" s="595"/>
      <c r="D11" s="596"/>
      <c r="E11" s="636"/>
      <c r="F11" s="637"/>
      <c r="G11" s="637"/>
      <c r="H11" s="637"/>
      <c r="I11" s="638"/>
      <c r="J11" s="43" t="str">
        <f>IF(AND('R. Gestión '!$Z$39="Muy Alta",'R. Gestión '!$AB$39="Leve"),CONCATENATE("R6C",'R. Gestión '!$P$39),"")</f>
        <v/>
      </c>
      <c r="K11" s="44" t="str">
        <f>IF(AND('R. Gestión '!$Z$40="Muy Alta",'R. Gestión '!$AB$40="Leve"),CONCATENATE("R6C",'R. Gestión '!$P$40),"")</f>
        <v/>
      </c>
      <c r="L11" s="44" t="str">
        <f>IF(AND('R. Gestión '!$Z$41="Muy Alta",'R. Gestión '!$AB$41="Leve"),CONCATENATE("R6C",'R. Gestión '!$P$41),"")</f>
        <v/>
      </c>
      <c r="M11" s="44" t="str">
        <f>IF(AND('R. Gestión '!$Z$42="Muy Alta",'R. Gestión '!$AB$42="Leve"),CONCATENATE("R6C",'R. Gestión '!$P$42),"")</f>
        <v/>
      </c>
      <c r="N11" s="44" t="str">
        <f>IF(AND('R. Gestión '!$Z$43="Muy Alta",'R. Gestión '!$AB$43="Leve"),CONCATENATE("R6C",'R. Gestión '!$P$43),"")</f>
        <v/>
      </c>
      <c r="O11" s="45" t="str">
        <f>IF(AND('R. Gestión '!$Z$44="Muy Alta",'R. Gestión '!$AB$44="Leve"),CONCATENATE("R6C",'R. Gestión '!$P$44),"")</f>
        <v/>
      </c>
      <c r="P11" s="43" t="str">
        <f>IF(AND('R. Gestión '!$Z$39="Muy Alta",'R. Gestión '!$AB$39="Menor"),CONCATENATE("R6C",'R. Gestión '!$P$39),"")</f>
        <v/>
      </c>
      <c r="Q11" s="44" t="str">
        <f>IF(AND('R. Gestión '!$Z$40="Muy Alta",'R. Gestión '!$AB$40="Menor"),CONCATENATE("R6C",'R. Gestión '!$P$40),"")</f>
        <v/>
      </c>
      <c r="R11" s="44" t="str">
        <f>IF(AND('R. Gestión '!$Z$41="Muy Alta",'R. Gestión '!$AB$41="Menor"),CONCATENATE("R6C",'R. Gestión '!$P$41),"")</f>
        <v/>
      </c>
      <c r="S11" s="44" t="str">
        <f>IF(AND('R. Gestión '!$Z$42="Muy Alta",'R. Gestión '!$AB$42="Menor"),CONCATENATE("R6C",'R. Gestión '!$P$42),"")</f>
        <v/>
      </c>
      <c r="T11" s="44" t="str">
        <f>IF(AND('R. Gestión '!$Z$43="Muy Alta",'R. Gestión '!$AB$43="Menor"),CONCATENATE("R6C",'R. Gestión '!$P$43),"")</f>
        <v/>
      </c>
      <c r="U11" s="45" t="str">
        <f>IF(AND('R. Gestión '!$Z$44="Muy Alta",'R. Gestión '!$AB$44="Menor"),CONCATENATE("R6C",'R. Gestión '!$P$44),"")</f>
        <v/>
      </c>
      <c r="V11" s="43" t="str">
        <f>IF(AND('R. Gestión '!$Z$39="Muy Alta",'R. Gestión '!$AB$39="Moderado"),CONCATENATE("R6C",'R. Gestión '!$P$39),"")</f>
        <v/>
      </c>
      <c r="W11" s="44" t="str">
        <f>IF(AND('R. Gestión '!$Z$40="Muy Alta",'R. Gestión '!$AB$40="Moderado"),CONCATENATE("R6C",'R. Gestión '!$P$40),"")</f>
        <v/>
      </c>
      <c r="X11" s="44" t="str">
        <f>IF(AND('R. Gestión '!$Z$41="Muy Alta",'R. Gestión '!$AB$41="Moderado"),CONCATENATE("R6C",'R. Gestión '!$P$41),"")</f>
        <v/>
      </c>
      <c r="Y11" s="44" t="str">
        <f>IF(AND('R. Gestión '!$Z$42="Muy Alta",'R. Gestión '!$AB$42="Moderado"),CONCATENATE("R6C",'R. Gestión '!$P$42),"")</f>
        <v/>
      </c>
      <c r="Z11" s="44" t="str">
        <f>IF(AND('R. Gestión '!$Z$43="Muy Alta",'R. Gestión '!$AB$43="Moderado"),CONCATENATE("R6C",'R. Gestión '!$P$43),"")</f>
        <v/>
      </c>
      <c r="AA11" s="45" t="str">
        <f>IF(AND('R. Gestión '!$Z$44="Muy Alta",'R. Gestión '!$AB$44="Moderado"),CONCATENATE("R6C",'R. Gestión '!$P$44),"")</f>
        <v/>
      </c>
      <c r="AB11" s="43" t="str">
        <f>IF(AND('R. Gestión '!$Z$39="Muy Alta",'R. Gestión '!$AB$39="Mayor"),CONCATENATE("R6C",'R. Gestión '!$P$39),"")</f>
        <v/>
      </c>
      <c r="AC11" s="44" t="str">
        <f>IF(AND('R. Gestión '!$Z$40="Muy Alta",'R. Gestión '!$AB$40="Mayor"),CONCATENATE("R6C",'R. Gestión '!$P$40),"")</f>
        <v/>
      </c>
      <c r="AD11" s="44" t="str">
        <f>IF(AND('R. Gestión '!$Z$41="Muy Alta",'R. Gestión '!$AB$41="Mayor"),CONCATENATE("R6C",'R. Gestión '!$P$41),"")</f>
        <v/>
      </c>
      <c r="AE11" s="44" t="str">
        <f>IF(AND('R. Gestión '!$Z$42="Muy Alta",'R. Gestión '!$AB$42="Mayor"),CONCATENATE("R6C",'R. Gestión '!$P$42),"")</f>
        <v/>
      </c>
      <c r="AF11" s="44" t="str">
        <f>IF(AND('R. Gestión '!$Z$43="Muy Alta",'R. Gestión '!$AB$43="Mayor"),CONCATENATE("R6C",'R. Gestión '!$P$43),"")</f>
        <v/>
      </c>
      <c r="AG11" s="45" t="str">
        <f>IF(AND('R. Gestión '!$Z$44="Muy Alta",'R. Gestión '!$AB$44="Mayor"),CONCATENATE("R6C",'R. Gestión '!$P$44),"")</f>
        <v/>
      </c>
      <c r="AH11" s="46" t="str">
        <f>IF(AND('R. Gestión '!$Z$39="Muy Alta",'R. Gestión '!$AB$39="Catastrófico"),CONCATENATE("R6C",'R. Gestión '!$P$39),"")</f>
        <v/>
      </c>
      <c r="AI11" s="47" t="str">
        <f>IF(AND('R. Gestión '!$Z$40="Muy Alta",'R. Gestión '!$AB$40="Catastrófico"),CONCATENATE("R6C",'R. Gestión '!$P$40),"")</f>
        <v/>
      </c>
      <c r="AJ11" s="47" t="str">
        <f>IF(AND('R. Gestión '!$Z$41="Muy Alta",'R. Gestión '!$AB$41="Catastrófico"),CONCATENATE("R6C",'R. Gestión '!$P$41),"")</f>
        <v/>
      </c>
      <c r="AK11" s="47" t="str">
        <f>IF(AND('R. Gestión '!$Z$42="Muy Alta",'R. Gestión '!$AB$42="Catastrófico"),CONCATENATE("R6C",'R. Gestión '!$P$42),"")</f>
        <v/>
      </c>
      <c r="AL11" s="47" t="str">
        <f>IF(AND('R. Gestión '!$Z$43="Muy Alta",'R. Gestión '!$AB$43="Catastrófico"),CONCATENATE("R6C",'R. Gestión '!$P$43),"")</f>
        <v/>
      </c>
      <c r="AM11" s="48" t="str">
        <f>IF(AND('R. Gestión '!$Z$44="Muy Alta",'R. Gestión '!$AB$44="Catastrófico"),CONCATENATE("R6C",'R. Gestión '!$P$44),"")</f>
        <v/>
      </c>
      <c r="AN11" s="74"/>
      <c r="AO11" s="656"/>
      <c r="AP11" s="657"/>
      <c r="AQ11" s="657"/>
      <c r="AR11" s="657"/>
      <c r="AS11" s="657"/>
      <c r="AT11" s="658"/>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row>
    <row r="12" spans="1:91" ht="15" customHeight="1" x14ac:dyDescent="0.25">
      <c r="A12" s="74"/>
      <c r="B12" s="595"/>
      <c r="C12" s="595"/>
      <c r="D12" s="596"/>
      <c r="E12" s="636"/>
      <c r="F12" s="637"/>
      <c r="G12" s="637"/>
      <c r="H12" s="637"/>
      <c r="I12" s="638"/>
      <c r="J12" s="43" t="str">
        <f>IF(AND('R. Gestión '!$Z$45="Muy Alta",'R. Gestión '!$AB$45="Leve"),CONCATENATE("R7C",'R. Gestión '!$P$45),"")</f>
        <v/>
      </c>
      <c r="K12" s="44" t="str">
        <f>IF(AND('R. Gestión '!$Z$46="Muy Alta",'R. Gestión '!$AB$46="Leve"),CONCATENATE("R7C",'R. Gestión '!$P$46),"")</f>
        <v/>
      </c>
      <c r="L12" s="44" t="str">
        <f>IF(AND('R. Gestión '!$Z$47="Muy Alta",'R. Gestión '!$AB$47="Leve"),CONCATENATE("R7C",'R. Gestión '!$P$47),"")</f>
        <v/>
      </c>
      <c r="M12" s="44" t="str">
        <f>IF(AND('R. Gestión '!$Z$48="Muy Alta",'R. Gestión '!$AB$48="Leve"),CONCATENATE("R7C",'R. Gestión '!$P$48),"")</f>
        <v/>
      </c>
      <c r="N12" s="44" t="str">
        <f>IF(AND('R. Gestión '!$Z$49="Muy Alta",'R. Gestión '!$AB$49="Leve"),CONCATENATE("R7C",'R. Gestión '!$P$49),"")</f>
        <v/>
      </c>
      <c r="O12" s="45" t="str">
        <f>IF(AND('R. Gestión '!$Z$50="Muy Alta",'R. Gestión '!$AB$50="Leve"),CONCATENATE("R7C",'R. Gestión '!$P$50),"")</f>
        <v/>
      </c>
      <c r="P12" s="43" t="str">
        <f>IF(AND('R. Gestión '!$Z$45="Muy Alta",'R. Gestión '!$AB$45="Menor"),CONCATENATE("R7C",'R. Gestión '!$P$45),"")</f>
        <v/>
      </c>
      <c r="Q12" s="44" t="str">
        <f>IF(AND('R. Gestión '!$Z$46="Muy Alta",'R. Gestión '!$AB$46="Menor"),CONCATENATE("R7C",'R. Gestión '!$P$46),"")</f>
        <v/>
      </c>
      <c r="R12" s="44" t="str">
        <f>IF(AND('R. Gestión '!$Z$47="Muy Alta",'R. Gestión '!$AB$47="Menor"),CONCATENATE("R7C",'R. Gestión '!$P$47),"")</f>
        <v/>
      </c>
      <c r="S12" s="44" t="str">
        <f>IF(AND('R. Gestión '!$Z$48="Muy Alta",'R. Gestión '!$AB$48="Menor"),CONCATENATE("R7C",'R. Gestión '!$P$48),"")</f>
        <v/>
      </c>
      <c r="T12" s="44" t="str">
        <f>IF(AND('R. Gestión '!$Z$49="Muy Alta",'R. Gestión '!$AB$49="Menor"),CONCATENATE("R7C",'R. Gestión '!$P$49),"")</f>
        <v/>
      </c>
      <c r="U12" s="45" t="str">
        <f>IF(AND('R. Gestión '!$Z$50="Muy Alta",'R. Gestión '!$AB$50="Menor"),CONCATENATE("R7C",'R. Gestión '!$P$50),"")</f>
        <v/>
      </c>
      <c r="V12" s="43" t="str">
        <f>IF(AND('R. Gestión '!$Z$45="Muy Alta",'R. Gestión '!$AB$45="Moderado"),CONCATENATE("R7C",'R. Gestión '!$P$45),"")</f>
        <v/>
      </c>
      <c r="W12" s="44" t="str">
        <f>IF(AND('R. Gestión '!$Z$46="Muy Alta",'R. Gestión '!$AB$46="Moderado"),CONCATENATE("R7C",'R. Gestión '!$P$46),"")</f>
        <v/>
      </c>
      <c r="X12" s="44" t="str">
        <f>IF(AND('R. Gestión '!$Z$47="Muy Alta",'R. Gestión '!$AB$47="Moderado"),CONCATENATE("R7C",'R. Gestión '!$P$47),"")</f>
        <v/>
      </c>
      <c r="Y12" s="44" t="str">
        <f>IF(AND('R. Gestión '!$Z$48="Muy Alta",'R. Gestión '!$AB$48="Moderado"),CONCATENATE("R7C",'R. Gestión '!$P$48),"")</f>
        <v/>
      </c>
      <c r="Z12" s="44" t="str">
        <f>IF(AND('R. Gestión '!$Z$49="Muy Alta",'R. Gestión '!$AB$49="Moderado"),CONCATENATE("R7C",'R. Gestión '!$P$49),"")</f>
        <v/>
      </c>
      <c r="AA12" s="45" t="str">
        <f>IF(AND('R. Gestión '!$Z$50="Muy Alta",'R. Gestión '!$AB$50="Moderado"),CONCATENATE("R7C",'R. Gestión '!$P$50),"")</f>
        <v/>
      </c>
      <c r="AB12" s="43" t="str">
        <f>IF(AND('R. Gestión '!$Z$45="Muy Alta",'R. Gestión '!$AB$45="Mayor"),CONCATENATE("R7C",'R. Gestión '!$P$45),"")</f>
        <v/>
      </c>
      <c r="AC12" s="44" t="str">
        <f>IF(AND('R. Gestión '!$Z$46="Muy Alta",'R. Gestión '!$AB$46="Mayor"),CONCATENATE("R7C",'R. Gestión '!$P$46),"")</f>
        <v/>
      </c>
      <c r="AD12" s="44" t="str">
        <f>IF(AND('R. Gestión '!$Z$47="Muy Alta",'R. Gestión '!$AB$47="Mayor"),CONCATENATE("R7C",'R. Gestión '!$P$47),"")</f>
        <v/>
      </c>
      <c r="AE12" s="44" t="str">
        <f>IF(AND('R. Gestión '!$Z$48="Muy Alta",'R. Gestión '!$AB$48="Mayor"),CONCATENATE("R7C",'R. Gestión '!$P$48),"")</f>
        <v/>
      </c>
      <c r="AF12" s="44" t="str">
        <f>IF(AND('R. Gestión '!$Z$49="Muy Alta",'R. Gestión '!$AB$49="Mayor"),CONCATENATE("R7C",'R. Gestión '!$P$49),"")</f>
        <v/>
      </c>
      <c r="AG12" s="45" t="str">
        <f>IF(AND('R. Gestión '!$Z$50="Muy Alta",'R. Gestión '!$AB$50="Mayor"),CONCATENATE("R7C",'R. Gestión '!$P$50),"")</f>
        <v/>
      </c>
      <c r="AH12" s="46" t="str">
        <f>IF(AND('R. Gestión '!$Z$45="Muy Alta",'R. Gestión '!$AB$45="Catastrófico"),CONCATENATE("R7C",'R. Gestión '!$P$45),"")</f>
        <v/>
      </c>
      <c r="AI12" s="47" t="str">
        <f>IF(AND('R. Gestión '!$Z$46="Muy Alta",'R. Gestión '!$AB$46="Catastrófico"),CONCATENATE("R7C",'R. Gestión '!$P$46),"")</f>
        <v/>
      </c>
      <c r="AJ12" s="47" t="str">
        <f>IF(AND('R. Gestión '!$Z$47="Muy Alta",'R. Gestión '!$AB$47="Catastrófico"),CONCATENATE("R7C",'R. Gestión '!$P$47),"")</f>
        <v/>
      </c>
      <c r="AK12" s="47" t="str">
        <f>IF(AND('R. Gestión '!$Z$48="Muy Alta",'R. Gestión '!$AB$48="Catastrófico"),CONCATENATE("R7C",'R. Gestión '!$P$48),"")</f>
        <v/>
      </c>
      <c r="AL12" s="47" t="str">
        <f>IF(AND('R. Gestión '!$Z$49="Muy Alta",'R. Gestión '!$AB$49="Catastrófico"),CONCATENATE("R7C",'R. Gestión '!$P$49),"")</f>
        <v/>
      </c>
      <c r="AM12" s="48" t="str">
        <f>IF(AND('R. Gestión '!$Z$50="Muy Alta",'R. Gestión '!$AB$50="Catastrófico"),CONCATENATE("R7C",'R. Gestión '!$P$50),"")</f>
        <v/>
      </c>
      <c r="AN12" s="74"/>
      <c r="AO12" s="656"/>
      <c r="AP12" s="657"/>
      <c r="AQ12" s="657"/>
      <c r="AR12" s="657"/>
      <c r="AS12" s="657"/>
      <c r="AT12" s="658"/>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row>
    <row r="13" spans="1:91" ht="15" customHeight="1" x14ac:dyDescent="0.25">
      <c r="A13" s="74"/>
      <c r="B13" s="595"/>
      <c r="C13" s="595"/>
      <c r="D13" s="596"/>
      <c r="E13" s="636"/>
      <c r="F13" s="637"/>
      <c r="G13" s="637"/>
      <c r="H13" s="637"/>
      <c r="I13" s="638"/>
      <c r="J13" s="43" t="str">
        <f>IF(AND('R. Gestión '!$Z$51="Muy Alta",'R. Gestión '!$AB$51="Leve"),CONCATENATE("R8C",'R. Gestión '!$P$51),"")</f>
        <v/>
      </c>
      <c r="K13" s="44" t="str">
        <f>IF(AND('R. Gestión '!$Z$52="Muy Alta",'R. Gestión '!$AB$52="Leve"),CONCATENATE("R8C",'R. Gestión '!$P$52),"")</f>
        <v/>
      </c>
      <c r="L13" s="44" t="str">
        <f>IF(AND('R. Gestión '!$Z$53="Muy Alta",'R. Gestión '!$AB$53="Leve"),CONCATENATE("R8C",'R. Gestión '!$P$53),"")</f>
        <v/>
      </c>
      <c r="M13" s="44" t="str">
        <f>IF(AND('R. Gestión '!$Z$54="Muy Alta",'R. Gestión '!$AB$54="Leve"),CONCATENATE("R8C",'R. Gestión '!$P$54),"")</f>
        <v/>
      </c>
      <c r="N13" s="44" t="str">
        <f>IF(AND('R. Gestión '!$Z$55="Muy Alta",'R. Gestión '!$AB$55="Leve"),CONCATENATE("R8C",'R. Gestión '!$P$55),"")</f>
        <v/>
      </c>
      <c r="O13" s="45" t="str">
        <f>IF(AND('R. Gestión '!$Z$56="Muy Alta",'R. Gestión '!$AB$56="Leve"),CONCATENATE("R8C",'R. Gestión '!$P$56),"")</f>
        <v/>
      </c>
      <c r="P13" s="43" t="str">
        <f>IF(AND('R. Gestión '!$Z$51="Muy Alta",'R. Gestión '!$AB$51="Menor"),CONCATENATE("R8C",'R. Gestión '!$P$51),"")</f>
        <v/>
      </c>
      <c r="Q13" s="44" t="str">
        <f>IF(AND('R. Gestión '!$Z$52="Muy Alta",'R. Gestión '!$AB$52="Menor"),CONCATENATE("R8C",'R. Gestión '!$P$52),"")</f>
        <v/>
      </c>
      <c r="R13" s="44" t="str">
        <f>IF(AND('R. Gestión '!$Z$53="Muy Alta",'R. Gestión '!$AB$53="Menor"),CONCATENATE("R8C",'R. Gestión '!$P$53),"")</f>
        <v/>
      </c>
      <c r="S13" s="44" t="str">
        <f>IF(AND('R. Gestión '!$Z$54="Muy Alta",'R. Gestión '!$AB$54="Menor"),CONCATENATE("R8C",'R. Gestión '!$P$54),"")</f>
        <v/>
      </c>
      <c r="T13" s="44" t="str">
        <f>IF(AND('R. Gestión '!$Z$55="Muy Alta",'R. Gestión '!$AB$55="Menor"),CONCATENATE("R8C",'R. Gestión '!$P$55),"")</f>
        <v/>
      </c>
      <c r="U13" s="45" t="str">
        <f>IF(AND('R. Gestión '!$Z$56="Muy Alta",'R. Gestión '!$AB$56="Menor"),CONCATENATE("R8C",'R. Gestión '!$P$56),"")</f>
        <v/>
      </c>
      <c r="V13" s="43" t="str">
        <f>IF(AND('R. Gestión '!$Z$51="Muy Alta",'R. Gestión '!$AB$51="Moderado"),CONCATENATE("R8C",'R. Gestión '!$P$51),"")</f>
        <v/>
      </c>
      <c r="W13" s="44" t="str">
        <f>IF(AND('R. Gestión '!$Z$52="Muy Alta",'R. Gestión '!$AB$52="Moderado"),CONCATENATE("R8C",'R. Gestión '!$P$52),"")</f>
        <v/>
      </c>
      <c r="X13" s="44" t="str">
        <f>IF(AND('R. Gestión '!$Z$53="Muy Alta",'R. Gestión '!$AB$53="Moderado"),CONCATENATE("R8C",'R. Gestión '!$P$53),"")</f>
        <v/>
      </c>
      <c r="Y13" s="44" t="str">
        <f>IF(AND('R. Gestión '!$Z$54="Muy Alta",'R. Gestión '!$AB$54="Moderado"),CONCATENATE("R8C",'R. Gestión '!$P$54),"")</f>
        <v/>
      </c>
      <c r="Z13" s="44" t="str">
        <f>IF(AND('R. Gestión '!$Z$55="Muy Alta",'R. Gestión '!$AB$55="Moderado"),CONCATENATE("R8C",'R. Gestión '!$P$55),"")</f>
        <v/>
      </c>
      <c r="AA13" s="45" t="str">
        <f>IF(AND('R. Gestión '!$Z$56="Muy Alta",'R. Gestión '!$AB$56="Moderado"),CONCATENATE("R8C",'R. Gestión '!$P$56),"")</f>
        <v/>
      </c>
      <c r="AB13" s="43" t="str">
        <f>IF(AND('R. Gestión '!$Z$51="Muy Alta",'R. Gestión '!$AB$51="Mayor"),CONCATENATE("R8C",'R. Gestión '!$P$51),"")</f>
        <v/>
      </c>
      <c r="AC13" s="44" t="str">
        <f>IF(AND('R. Gestión '!$Z$52="Muy Alta",'R. Gestión '!$AB$52="Mayor"),CONCATENATE("R8C",'R. Gestión '!$P$52),"")</f>
        <v/>
      </c>
      <c r="AD13" s="44" t="str">
        <f>IF(AND('R. Gestión '!$Z$53="Muy Alta",'R. Gestión '!$AB$53="Mayor"),CONCATENATE("R8C",'R. Gestión '!$P$53),"")</f>
        <v/>
      </c>
      <c r="AE13" s="44" t="str">
        <f>IF(AND('R. Gestión '!$Z$54="Muy Alta",'R. Gestión '!$AB$54="Mayor"),CONCATENATE("R8C",'R. Gestión '!$P$54),"")</f>
        <v/>
      </c>
      <c r="AF13" s="44" t="str">
        <f>IF(AND('R. Gestión '!$Z$55="Muy Alta",'R. Gestión '!$AB$55="Mayor"),CONCATENATE("R8C",'R. Gestión '!$P$55),"")</f>
        <v/>
      </c>
      <c r="AG13" s="45" t="str">
        <f>IF(AND('R. Gestión '!$Z$56="Muy Alta",'R. Gestión '!$AB$56="Mayor"),CONCATENATE("R8C",'R. Gestión '!$P$56),"")</f>
        <v/>
      </c>
      <c r="AH13" s="46" t="str">
        <f>IF(AND('R. Gestión '!$Z$51="Muy Alta",'R. Gestión '!$AB$51="Catastrófico"),CONCATENATE("R8C",'R. Gestión '!$P$51),"")</f>
        <v/>
      </c>
      <c r="AI13" s="47" t="str">
        <f>IF(AND('R. Gestión '!$Z$52="Muy Alta",'R. Gestión '!$AB$52="Catastrófico"),CONCATENATE("R8C",'R. Gestión '!$P$52),"")</f>
        <v/>
      </c>
      <c r="AJ13" s="47" t="str">
        <f>IF(AND('R. Gestión '!$Z$53="Muy Alta",'R. Gestión '!$AB$53="Catastrófico"),CONCATENATE("R8C",'R. Gestión '!$P$53),"")</f>
        <v/>
      </c>
      <c r="AK13" s="47" t="str">
        <f>IF(AND('R. Gestión '!$Z$54="Muy Alta",'R. Gestión '!$AB$54="Catastrófico"),CONCATENATE("R8C",'R. Gestión '!$P$54),"")</f>
        <v/>
      </c>
      <c r="AL13" s="47" t="str">
        <f>IF(AND('R. Gestión '!$Z$55="Muy Alta",'R. Gestión '!$AB$55="Catastrófico"),CONCATENATE("R8C",'R. Gestión '!$P$55),"")</f>
        <v/>
      </c>
      <c r="AM13" s="48" t="str">
        <f>IF(AND('R. Gestión '!$Z$56="Muy Alta",'R. Gestión '!$AB$56="Catastrófico"),CONCATENATE("R8C",'R. Gestión '!$P$56),"")</f>
        <v/>
      </c>
      <c r="AN13" s="74"/>
      <c r="AO13" s="656"/>
      <c r="AP13" s="657"/>
      <c r="AQ13" s="657"/>
      <c r="AR13" s="657"/>
      <c r="AS13" s="657"/>
      <c r="AT13" s="658"/>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row>
    <row r="14" spans="1:91" ht="15" customHeight="1" x14ac:dyDescent="0.25">
      <c r="A14" s="74"/>
      <c r="B14" s="595"/>
      <c r="C14" s="595"/>
      <c r="D14" s="596"/>
      <c r="E14" s="636"/>
      <c r="F14" s="637"/>
      <c r="G14" s="637"/>
      <c r="H14" s="637"/>
      <c r="I14" s="638"/>
      <c r="J14" s="43" t="str">
        <f>IF(AND('R. Gestión '!$Z$57="Muy Alta",'R. Gestión '!$AB$57="Leve"),CONCATENATE("R9C",'R. Gestión '!$P$57),"")</f>
        <v/>
      </c>
      <c r="K14" s="44" t="str">
        <f>IF(AND('R. Gestión '!$Z$58="Muy Alta",'R. Gestión '!$AB$58="Leve"),CONCATENATE("R9C",'R. Gestión '!$P$58),"")</f>
        <v/>
      </c>
      <c r="L14" s="44" t="str">
        <f>IF(AND('R. Gestión '!$Z$59="Muy Alta",'R. Gestión '!$AB$59="Leve"),CONCATENATE("R9C",'R. Gestión '!$P$59),"")</f>
        <v/>
      </c>
      <c r="M14" s="44" t="str">
        <f>IF(AND('R. Gestión '!$Z$60="Muy Alta",'R. Gestión '!$AB$60="Leve"),CONCATENATE("R9C",'R. Gestión '!$P$60),"")</f>
        <v/>
      </c>
      <c r="N14" s="44" t="str">
        <f>IF(AND('R. Gestión '!$Z$61="Muy Alta",'R. Gestión '!$AB$61="Leve"),CONCATENATE("R9C",'R. Gestión '!$P$61),"")</f>
        <v/>
      </c>
      <c r="O14" s="45" t="str">
        <f>IF(AND('R. Gestión '!$Z$62="Muy Alta",'R. Gestión '!$AB$62="Leve"),CONCATENATE("R9C",'R. Gestión '!$P$62),"")</f>
        <v/>
      </c>
      <c r="P14" s="43" t="str">
        <f>IF(AND('R. Gestión '!$Z$57="Muy Alta",'R. Gestión '!$AB$57="Menor"),CONCATENATE("R9C",'R. Gestión '!$P$57),"")</f>
        <v/>
      </c>
      <c r="Q14" s="44" t="str">
        <f>IF(AND('R. Gestión '!$Z$58="Muy Alta",'R. Gestión '!$AB$58="Menor"),CONCATENATE("R9C",'R. Gestión '!$P$58),"")</f>
        <v/>
      </c>
      <c r="R14" s="44" t="str">
        <f>IF(AND('R. Gestión '!$Z$59="Muy Alta",'R. Gestión '!$AB$59="Menor"),CONCATENATE("R9C",'R. Gestión '!$P$59),"")</f>
        <v/>
      </c>
      <c r="S14" s="44" t="str">
        <f>IF(AND('R. Gestión '!$Z$60="Muy Alta",'R. Gestión '!$AB$60="Menor"),CONCATENATE("R9C",'R. Gestión '!$P$60),"")</f>
        <v/>
      </c>
      <c r="T14" s="44" t="str">
        <f>IF(AND('R. Gestión '!$Z$61="Muy Alta",'R. Gestión '!$AB$61="Menor"),CONCATENATE("R9C",'R. Gestión '!$P$61),"")</f>
        <v/>
      </c>
      <c r="U14" s="45" t="str">
        <f>IF(AND('R. Gestión '!$Z$62="Muy Alta",'R. Gestión '!$AB$62="Menor"),CONCATENATE("R9C",'R. Gestión '!$P$62),"")</f>
        <v/>
      </c>
      <c r="V14" s="43" t="str">
        <f>IF(AND('R. Gestión '!$Z$57="Muy Alta",'R. Gestión '!$AB$57="Moderado"),CONCATENATE("R9C",'R. Gestión '!$P$57),"")</f>
        <v/>
      </c>
      <c r="W14" s="44" t="str">
        <f>IF(AND('R. Gestión '!$Z$58="Muy Alta",'R. Gestión '!$AB$58="Moderado"),CONCATENATE("R9C",'R. Gestión '!$P$58),"")</f>
        <v/>
      </c>
      <c r="X14" s="44" t="str">
        <f>IF(AND('R. Gestión '!$Z$59="Muy Alta",'R. Gestión '!$AB$59="Moderado"),CONCATENATE("R9C",'R. Gestión '!$P$59),"")</f>
        <v/>
      </c>
      <c r="Y14" s="44" t="str">
        <f>IF(AND('R. Gestión '!$Z$60="Muy Alta",'R. Gestión '!$AB$60="Moderado"),CONCATENATE("R9C",'R. Gestión '!$P$60),"")</f>
        <v/>
      </c>
      <c r="Z14" s="44" t="str">
        <f>IF(AND('R. Gestión '!$Z$61="Muy Alta",'R. Gestión '!$AB$61="Moderado"),CONCATENATE("R9C",'R. Gestión '!$P$61),"")</f>
        <v/>
      </c>
      <c r="AA14" s="45" t="str">
        <f>IF(AND('R. Gestión '!$Z$62="Muy Alta",'R. Gestión '!$AB$62="Moderado"),CONCATENATE("R9C",'R. Gestión '!$P$62),"")</f>
        <v/>
      </c>
      <c r="AB14" s="43" t="str">
        <f>IF(AND('R. Gestión '!$Z$57="Muy Alta",'R. Gestión '!$AB$57="Mayor"),CONCATENATE("R9C",'R. Gestión '!$P$57),"")</f>
        <v/>
      </c>
      <c r="AC14" s="44" t="str">
        <f>IF(AND('R. Gestión '!$Z$58="Muy Alta",'R. Gestión '!$AB$58="Mayor"),CONCATENATE("R9C",'R. Gestión '!$P$58),"")</f>
        <v/>
      </c>
      <c r="AD14" s="44" t="str">
        <f>IF(AND('R. Gestión '!$Z$59="Muy Alta",'R. Gestión '!$AB$59="Mayor"),CONCATENATE("R9C",'R. Gestión '!$P$59),"")</f>
        <v/>
      </c>
      <c r="AE14" s="44" t="str">
        <f>IF(AND('R. Gestión '!$Z$60="Muy Alta",'R. Gestión '!$AB$60="Mayor"),CONCATENATE("R9C",'R. Gestión '!$P$60),"")</f>
        <v/>
      </c>
      <c r="AF14" s="44" t="str">
        <f>IF(AND('R. Gestión '!$Z$61="Muy Alta",'R. Gestión '!$AB$61="Mayor"),CONCATENATE("R9C",'R. Gestión '!$P$61),"")</f>
        <v/>
      </c>
      <c r="AG14" s="45" t="str">
        <f>IF(AND('R. Gestión '!$Z$62="Muy Alta",'R. Gestión '!$AB$62="Mayor"),CONCATENATE("R9C",'R. Gestión '!$P$62),"")</f>
        <v/>
      </c>
      <c r="AH14" s="46" t="str">
        <f>IF(AND('R. Gestión '!$Z$57="Muy Alta",'R. Gestión '!$AB$57="Catastrófico"),CONCATENATE("R9C",'R. Gestión '!$P$57),"")</f>
        <v/>
      </c>
      <c r="AI14" s="47" t="str">
        <f>IF(AND('R. Gestión '!$Z$58="Muy Alta",'R. Gestión '!$AB$58="Catastrófico"),CONCATENATE("R9C",'R. Gestión '!$P$58),"")</f>
        <v/>
      </c>
      <c r="AJ14" s="47" t="str">
        <f>IF(AND('R. Gestión '!$Z$59="Muy Alta",'R. Gestión '!$AB$59="Catastrófico"),CONCATENATE("R9C",'R. Gestión '!$P$59),"")</f>
        <v/>
      </c>
      <c r="AK14" s="47" t="str">
        <f>IF(AND('R. Gestión '!$Z$60="Muy Alta",'R. Gestión '!$AB$60="Catastrófico"),CONCATENATE("R9C",'R. Gestión '!$P$60),"")</f>
        <v/>
      </c>
      <c r="AL14" s="47" t="str">
        <f>IF(AND('R. Gestión '!$Z$61="Muy Alta",'R. Gestión '!$AB$61="Catastrófico"),CONCATENATE("R9C",'R. Gestión '!$P$61),"")</f>
        <v/>
      </c>
      <c r="AM14" s="48" t="str">
        <f>IF(AND('R. Gestión '!$Z$62="Muy Alta",'R. Gestión '!$AB$62="Catastrófico"),CONCATENATE("R9C",'R. Gestión '!$P$62),"")</f>
        <v/>
      </c>
      <c r="AN14" s="74"/>
      <c r="AO14" s="656"/>
      <c r="AP14" s="657"/>
      <c r="AQ14" s="657"/>
      <c r="AR14" s="657"/>
      <c r="AS14" s="657"/>
      <c r="AT14" s="658"/>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row>
    <row r="15" spans="1:91" ht="15.75" customHeight="1" thickBot="1" x14ac:dyDescent="0.3">
      <c r="A15" s="74"/>
      <c r="B15" s="595"/>
      <c r="C15" s="595"/>
      <c r="D15" s="596"/>
      <c r="E15" s="639"/>
      <c r="F15" s="640"/>
      <c r="G15" s="640"/>
      <c r="H15" s="640"/>
      <c r="I15" s="641"/>
      <c r="J15" s="49" t="str">
        <f>IF(AND('R. Gestión '!$Z$63="Muy Alta",'R. Gestión '!$AB$63="Leve"),CONCATENATE("R10C",'R. Gestión '!$P$63),"")</f>
        <v/>
      </c>
      <c r="K15" s="50" t="str">
        <f>IF(AND('R. Gestión '!$Z$64="Muy Alta",'R. Gestión '!$AB$64="Leve"),CONCATENATE("R10C",'R. Gestión '!$P$64),"")</f>
        <v/>
      </c>
      <c r="L15" s="50" t="str">
        <f>IF(AND('R. Gestión '!$Z$65="Muy Alta",'R. Gestión '!$AB$65="Leve"),CONCATENATE("R10C",'R. Gestión '!$P$65),"")</f>
        <v/>
      </c>
      <c r="M15" s="50" t="str">
        <f>IF(AND('R. Gestión '!$Z$66="Muy Alta",'R. Gestión '!$AB$66="Leve"),CONCATENATE("R10C",'R. Gestión '!$P$66),"")</f>
        <v/>
      </c>
      <c r="N15" s="50" t="str">
        <f>IF(AND('R. Gestión '!$Z$67="Muy Alta",'R. Gestión '!$AB$67="Leve"),CONCATENATE("R10C",'R. Gestión '!$P$67),"")</f>
        <v/>
      </c>
      <c r="O15" s="51" t="str">
        <f>IF(AND('R. Gestión '!$Z$68="Muy Alta",'R. Gestión '!$AB$68="Leve"),CONCATENATE("R10C",'R. Gestión '!$P$68),"")</f>
        <v/>
      </c>
      <c r="P15" s="43" t="str">
        <f>IF(AND('R. Gestión '!$Z$63="Muy Alta",'R. Gestión '!$AB$63="Menor"),CONCATENATE("R10C",'R. Gestión '!$P$63),"")</f>
        <v/>
      </c>
      <c r="Q15" s="44" t="str">
        <f>IF(AND('R. Gestión '!$Z$64="Muy Alta",'R. Gestión '!$AB$64="Menor"),CONCATENATE("R10C",'R. Gestión '!$P$64),"")</f>
        <v/>
      </c>
      <c r="R15" s="44" t="str">
        <f>IF(AND('R. Gestión '!$Z$65="Muy Alta",'R. Gestión '!$AB$65="Menor"),CONCATENATE("R10C",'R. Gestión '!$P$65),"")</f>
        <v/>
      </c>
      <c r="S15" s="44" t="str">
        <f>IF(AND('R. Gestión '!$Z$66="Muy Alta",'R. Gestión '!$AB$66="Menor"),CONCATENATE("R10C",'R. Gestión '!$P$66),"")</f>
        <v/>
      </c>
      <c r="T15" s="44" t="str">
        <f>IF(AND('R. Gestión '!$Z$67="Muy Alta",'R. Gestión '!$AB$67="Menor"),CONCATENATE("R10C",'R. Gestión '!$P$67),"")</f>
        <v/>
      </c>
      <c r="U15" s="45" t="str">
        <f>IF(AND('R. Gestión '!$Z$68="Muy Alta",'R. Gestión '!$AB$68="Menor"),CONCATENATE("R10C",'R. Gestión '!$P$68),"")</f>
        <v/>
      </c>
      <c r="V15" s="49" t="str">
        <f>IF(AND('R. Gestión '!$Z$63="Muy Alta",'R. Gestión '!$AB$63="Moderado"),CONCATENATE("R10C",'R. Gestión '!$P$63),"")</f>
        <v/>
      </c>
      <c r="W15" s="50" t="str">
        <f>IF(AND('R. Gestión '!$Z$64="Muy Alta",'R. Gestión '!$AB$64="Moderado"),CONCATENATE("R10C",'R. Gestión '!$P$64),"")</f>
        <v/>
      </c>
      <c r="X15" s="50" t="str">
        <f>IF(AND('R. Gestión '!$Z$65="Muy Alta",'R. Gestión '!$AB$65="Moderado"),CONCATENATE("R10C",'R. Gestión '!$P$65),"")</f>
        <v/>
      </c>
      <c r="Y15" s="50" t="str">
        <f>IF(AND('R. Gestión '!$Z$66="Muy Alta",'R. Gestión '!$AB$66="Moderado"),CONCATENATE("R10C",'R. Gestión '!$P$66),"")</f>
        <v/>
      </c>
      <c r="Z15" s="50" t="str">
        <f>IF(AND('R. Gestión '!$Z$67="Muy Alta",'R. Gestión '!$AB$67="Moderado"),CONCATENATE("R10C",'R. Gestión '!$P$67),"")</f>
        <v/>
      </c>
      <c r="AA15" s="51" t="str">
        <f>IF(AND('R. Gestión '!$Z$68="Muy Alta",'R. Gestión '!$AB$68="Moderado"),CONCATENATE("R10C",'R. Gestión '!$P$68),"")</f>
        <v/>
      </c>
      <c r="AB15" s="43" t="str">
        <f>IF(AND('R. Gestión '!$Z$63="Muy Alta",'R. Gestión '!$AB$63="Mayor"),CONCATENATE("R10C",'R. Gestión '!$P$63),"")</f>
        <v/>
      </c>
      <c r="AC15" s="44" t="str">
        <f>IF(AND('R. Gestión '!$Z$64="Muy Alta",'R. Gestión '!$AB$64="Mayor"),CONCATENATE("R10C",'R. Gestión '!$P$64),"")</f>
        <v/>
      </c>
      <c r="AD15" s="44" t="str">
        <f>IF(AND('R. Gestión '!$Z$65="Muy Alta",'R. Gestión '!$AB$65="Mayor"),CONCATENATE("R10C",'R. Gestión '!$P$65),"")</f>
        <v/>
      </c>
      <c r="AE15" s="44" t="str">
        <f>IF(AND('R. Gestión '!$Z$66="Muy Alta",'R. Gestión '!$AB$66="Mayor"),CONCATENATE("R10C",'R. Gestión '!$P$66),"")</f>
        <v/>
      </c>
      <c r="AF15" s="44" t="str">
        <f>IF(AND('R. Gestión '!$Z$67="Muy Alta",'R. Gestión '!$AB$67="Mayor"),CONCATENATE("R10C",'R. Gestión '!$P$67),"")</f>
        <v/>
      </c>
      <c r="AG15" s="45" t="str">
        <f>IF(AND('R. Gestión '!$Z$68="Muy Alta",'R. Gestión '!$AB$68="Mayor"),CONCATENATE("R10C",'R. Gestión '!$P$68),"")</f>
        <v/>
      </c>
      <c r="AH15" s="52" t="str">
        <f>IF(AND('R. Gestión '!$Z$63="Muy Alta",'R. Gestión '!$AB$63="Catastrófico"),CONCATENATE("R10C",'R. Gestión '!$P$63),"")</f>
        <v/>
      </c>
      <c r="AI15" s="53" t="str">
        <f>IF(AND('R. Gestión '!$Z$64="Muy Alta",'R. Gestión '!$AB$64="Catastrófico"),CONCATENATE("R10C",'R. Gestión '!$P$64),"")</f>
        <v/>
      </c>
      <c r="AJ15" s="53" t="str">
        <f>IF(AND('R. Gestión '!$Z$65="Muy Alta",'R. Gestión '!$AB$65="Catastrófico"),CONCATENATE("R10C",'R. Gestión '!$P$65),"")</f>
        <v/>
      </c>
      <c r="AK15" s="53" t="str">
        <f>IF(AND('R. Gestión '!$Z$66="Muy Alta",'R. Gestión '!$AB$66="Catastrófico"),CONCATENATE("R10C",'R. Gestión '!$P$66),"")</f>
        <v/>
      </c>
      <c r="AL15" s="53" t="str">
        <f>IF(AND('R. Gestión '!$Z$67="Muy Alta",'R. Gestión '!$AB$67="Catastrófico"),CONCATENATE("R10C",'R. Gestión '!$P$67),"")</f>
        <v/>
      </c>
      <c r="AM15" s="54" t="str">
        <f>IF(AND('R. Gestión '!$Z$68="Muy Alta",'R. Gestión '!$AB$68="Catastrófico"),CONCATENATE("R10C",'R. Gestión '!$P$68),"")</f>
        <v/>
      </c>
      <c r="AN15" s="74"/>
      <c r="AO15" s="659"/>
      <c r="AP15" s="660"/>
      <c r="AQ15" s="660"/>
      <c r="AR15" s="660"/>
      <c r="AS15" s="660"/>
      <c r="AT15" s="661"/>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row>
    <row r="16" spans="1:91" ht="15" customHeight="1" x14ac:dyDescent="0.25">
      <c r="A16" s="74"/>
      <c r="B16" s="595"/>
      <c r="C16" s="595"/>
      <c r="D16" s="596"/>
      <c r="E16" s="633" t="s">
        <v>103</v>
      </c>
      <c r="F16" s="634"/>
      <c r="G16" s="634"/>
      <c r="H16" s="634"/>
      <c r="I16" s="634"/>
      <c r="J16" s="55" t="str">
        <f>IF(AND('R. Gestión '!$Z$9="Alta",'R. Gestión '!$AB$9="Leve"),CONCATENATE("R1C",'R. Gestión '!$P$9),"")</f>
        <v/>
      </c>
      <c r="K16" s="56" t="str">
        <f>IF(AND('R. Gestión '!$Z$10="Alta",'R. Gestión '!$AB$10="Leve"),CONCATENATE("R1C",'R. Gestión '!$P$10),"")</f>
        <v/>
      </c>
      <c r="L16" s="56" t="str">
        <f>IF(AND('R. Gestión '!$Z$11="Alta",'R. Gestión '!$AB$11="Leve"),CONCATENATE("R1C",'R. Gestión '!$P$11),"")</f>
        <v/>
      </c>
      <c r="M16" s="56" t="str">
        <f>IF(AND('R. Gestión '!$Z$12="Alta",'R. Gestión '!$AB$12="Leve"),CONCATENATE("R1C",'R. Gestión '!$P$12),"")</f>
        <v/>
      </c>
      <c r="N16" s="56" t="str">
        <f>IF(AND('R. Gestión '!$Z$13="Alta",'R. Gestión '!$AB$13="Leve"),CONCATENATE("R1C",'R. Gestión '!$P$13),"")</f>
        <v/>
      </c>
      <c r="O16" s="57" t="str">
        <f>IF(AND('R. Gestión '!$Z$14="Alta",'R. Gestión '!$AB$14="Leve"),CONCATENATE("R1C",'R. Gestión '!$P$14),"")</f>
        <v/>
      </c>
      <c r="P16" s="55" t="str">
        <f>IF(AND('R. Gestión '!$Z$9="Alta",'R. Gestión '!$AB$9="Menor"),CONCATENATE("R1C",'R. Gestión '!$P$9),"")</f>
        <v/>
      </c>
      <c r="Q16" s="56" t="str">
        <f>IF(AND('R. Gestión '!$Z$10="Alta",'R. Gestión '!$AB$10="Menor"),CONCATENATE("R1C",'R. Gestión '!$P$10),"")</f>
        <v/>
      </c>
      <c r="R16" s="56" t="str">
        <f>IF(AND('R. Gestión '!$Z$11="Alta",'R. Gestión '!$AB$11="Menor"),CONCATENATE("R1C",'R. Gestión '!$P$11),"")</f>
        <v/>
      </c>
      <c r="S16" s="56" t="str">
        <f>IF(AND('R. Gestión '!$Z$12="Alta",'R. Gestión '!$AB$12="Menor"),CONCATENATE("R1C",'R. Gestión '!$P$12),"")</f>
        <v/>
      </c>
      <c r="T16" s="56" t="str">
        <f>IF(AND('R. Gestión '!$Z$13="Alta",'R. Gestión '!$AB$13="Menor"),CONCATENATE("R1C",'R. Gestión '!$P$13),"")</f>
        <v/>
      </c>
      <c r="U16" s="57" t="str">
        <f>IF(AND('R. Gestión '!$Z$14="Alta",'R. Gestión '!$AB$14="Menor"),CONCATENATE("R1C",'R. Gestión '!$P$14),"")</f>
        <v/>
      </c>
      <c r="V16" s="37" t="str">
        <f>IF(AND('R. Gestión '!$Z$9="Alta",'R. Gestión '!$AB$9="Moderado"),CONCATENATE("R1C",'R. Gestión '!$P$9),"")</f>
        <v/>
      </c>
      <c r="W16" s="38" t="str">
        <f>IF(AND('R. Gestión '!$Z$10="Alta",'R. Gestión '!$AB$10="Moderado"),CONCATENATE("R1C",'R. Gestión '!$P$10),"")</f>
        <v/>
      </c>
      <c r="X16" s="38" t="str">
        <f>IF(AND('R. Gestión '!$Z$11="Alta",'R. Gestión '!$AB$11="Moderado"),CONCATENATE("R1C",'R. Gestión '!$P$11),"")</f>
        <v/>
      </c>
      <c r="Y16" s="38" t="str">
        <f>IF(AND('R. Gestión '!$Z$12="Alta",'R. Gestión '!$AB$12="Moderado"),CONCATENATE("R1C",'R. Gestión '!$P$12),"")</f>
        <v/>
      </c>
      <c r="Z16" s="38" t="str">
        <f>IF(AND('R. Gestión '!$Z$13="Alta",'R. Gestión '!$AB$13="Moderado"),CONCATENATE("R1C",'R. Gestión '!$P$13),"")</f>
        <v/>
      </c>
      <c r="AA16" s="39" t="str">
        <f>IF(AND('R. Gestión '!$Z$14="Alta",'R. Gestión '!$AB$14="Moderado"),CONCATENATE("R1C",'R. Gestión '!$P$14),"")</f>
        <v/>
      </c>
      <c r="AB16" s="37" t="str">
        <f>IF(AND('R. Gestión '!$Z$9="Alta",'R. Gestión '!$AB$9="Mayor"),CONCATENATE("R1C",'R. Gestión '!$P$9),"")</f>
        <v/>
      </c>
      <c r="AC16" s="38" t="str">
        <f>IF(AND('R. Gestión '!$Z$10="Alta",'R. Gestión '!$AB$10="Mayor"),CONCATENATE("R1C",'R. Gestión '!$P$10),"")</f>
        <v/>
      </c>
      <c r="AD16" s="38" t="str">
        <f>IF(AND('R. Gestión '!$Z$11="Alta",'R. Gestión '!$AB$11="Mayor"),CONCATENATE("R1C",'R. Gestión '!$P$11),"")</f>
        <v/>
      </c>
      <c r="AE16" s="38" t="str">
        <f>IF(AND('R. Gestión '!$Z$12="Alta",'R. Gestión '!$AB$12="Mayor"),CONCATENATE("R1C",'R. Gestión '!$P$12),"")</f>
        <v/>
      </c>
      <c r="AF16" s="38" t="str">
        <f>IF(AND('R. Gestión '!$Z$13="Alta",'R. Gestión '!$AB$13="Mayor"),CONCATENATE("R1C",'R. Gestión '!$P$13),"")</f>
        <v/>
      </c>
      <c r="AG16" s="39" t="str">
        <f>IF(AND('R. Gestión '!$Z$14="Alta",'R. Gestión '!$AB$14="Mayor"),CONCATENATE("R1C",'R. Gestión '!$P$14),"")</f>
        <v/>
      </c>
      <c r="AH16" s="40" t="str">
        <f>IF(AND('R. Gestión '!$Z$9="Alta",'R. Gestión '!$AB$9="Catastrófico"),CONCATENATE("R1C",'R. Gestión '!$P$9),"")</f>
        <v/>
      </c>
      <c r="AI16" s="41" t="str">
        <f>IF(AND('R. Gestión '!$Z$10="Alta",'R. Gestión '!$AB$10="Catastrófico"),CONCATENATE("R1C",'R. Gestión '!$P$10),"")</f>
        <v/>
      </c>
      <c r="AJ16" s="41" t="str">
        <f>IF(AND('R. Gestión '!$Z$11="Alta",'R. Gestión '!$AB$11="Catastrófico"),CONCATENATE("R1C",'R. Gestión '!$P$11),"")</f>
        <v/>
      </c>
      <c r="AK16" s="41" t="str">
        <f>IF(AND('R. Gestión '!$Z$12="Alta",'R. Gestión '!$AB$12="Catastrófico"),CONCATENATE("R1C",'R. Gestión '!$P$12),"")</f>
        <v/>
      </c>
      <c r="AL16" s="41" t="str">
        <f>IF(AND('R. Gestión '!$Z$13="Alta",'R. Gestión '!$AB$13="Catastrófico"),CONCATENATE("R1C",'R. Gestión '!$P$13),"")</f>
        <v/>
      </c>
      <c r="AM16" s="42" t="str">
        <f>IF(AND('R. Gestión '!$Z$14="Alta",'R. Gestión '!$AB$14="Catastrófico"),CONCATENATE("R1C",'R. Gestión '!$P$14),"")</f>
        <v/>
      </c>
      <c r="AN16" s="74"/>
      <c r="AO16" s="643" t="s">
        <v>70</v>
      </c>
      <c r="AP16" s="644"/>
      <c r="AQ16" s="644"/>
      <c r="AR16" s="644"/>
      <c r="AS16" s="644"/>
      <c r="AT16" s="645"/>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row>
    <row r="17" spans="1:76" ht="15" customHeight="1" x14ac:dyDescent="0.25">
      <c r="A17" s="74"/>
      <c r="B17" s="595"/>
      <c r="C17" s="595"/>
      <c r="D17" s="596"/>
      <c r="E17" s="652"/>
      <c r="F17" s="637"/>
      <c r="G17" s="637"/>
      <c r="H17" s="637"/>
      <c r="I17" s="637"/>
      <c r="J17" s="58" t="str">
        <f>IF(AND('R. Gestión '!$Z$15="Alta",'R. Gestión '!$AB$15="Leve"),CONCATENATE("R2C",'R. Gestión '!$P$15),"")</f>
        <v/>
      </c>
      <c r="K17" s="59" t="str">
        <f>IF(AND('R. Gestión '!$Z$16="Alta",'R. Gestión '!$AB$16="Leve"),CONCATENATE("R2C",'R. Gestión '!$P$16),"")</f>
        <v/>
      </c>
      <c r="L17" s="59" t="str">
        <f>IF(AND('R. Gestión '!$Z$17="Alta",'R. Gestión '!$AB$17="Leve"),CONCATENATE("R2C",'R. Gestión '!$P$17),"")</f>
        <v/>
      </c>
      <c r="M17" s="59" t="str">
        <f>IF(AND('R. Gestión '!$Z$18="Alta",'R. Gestión '!$AB$18="Leve"),CONCATENATE("R2C",'R. Gestión '!$P$18),"")</f>
        <v/>
      </c>
      <c r="N17" s="59" t="str">
        <f>IF(AND('R. Gestión '!$Z$19="Alta",'R. Gestión '!$AB$19="Leve"),CONCATENATE("R2C",'R. Gestión '!$P$19),"")</f>
        <v/>
      </c>
      <c r="O17" s="60" t="str">
        <f>IF(AND('R. Gestión '!$Z$20="Alta",'R. Gestión '!$AB$20="Leve"),CONCATENATE("R2C",'R. Gestión '!$P$20),"")</f>
        <v/>
      </c>
      <c r="P17" s="58" t="str">
        <f>IF(AND('R. Gestión '!$Z$15="Alta",'R. Gestión '!$AB$15="Menor"),CONCATENATE("R2C",'R. Gestión '!$P$15),"")</f>
        <v/>
      </c>
      <c r="Q17" s="59" t="str">
        <f>IF(AND('R. Gestión '!$Z$16="Alta",'R. Gestión '!$AB$16="Menor"),CONCATENATE("R2C",'R. Gestión '!$P$16),"")</f>
        <v/>
      </c>
      <c r="R17" s="59" t="str">
        <f>IF(AND('R. Gestión '!$Z$17="Alta",'R. Gestión '!$AB$17="Menor"),CONCATENATE("R2C",'R. Gestión '!$P$17),"")</f>
        <v/>
      </c>
      <c r="S17" s="59" t="str">
        <f>IF(AND('R. Gestión '!$Z$18="Alta",'R. Gestión '!$AB$18="Menor"),CONCATENATE("R2C",'R. Gestión '!$P$18),"")</f>
        <v/>
      </c>
      <c r="T17" s="59" t="str">
        <f>IF(AND('R. Gestión '!$Z$19="Alta",'R. Gestión '!$AB$19="Menor"),CONCATENATE("R2C",'R. Gestión '!$P$19),"")</f>
        <v/>
      </c>
      <c r="U17" s="60" t="str">
        <f>IF(AND('R. Gestión '!$Z$20="Alta",'R. Gestión '!$AB$20="Menor"),CONCATENATE("R2C",'R. Gestión '!$P$20),"")</f>
        <v/>
      </c>
      <c r="V17" s="43" t="str">
        <f>IF(AND('R. Gestión '!$Z$15="Alta",'R. Gestión '!$AB$15="Moderado"),CONCATENATE("R2C",'R. Gestión '!$P$15),"")</f>
        <v/>
      </c>
      <c r="W17" s="44" t="str">
        <f>IF(AND('R. Gestión '!$Z$16="Alta",'R. Gestión '!$AB$16="Moderado"),CONCATENATE("R2C",'R. Gestión '!$P$16),"")</f>
        <v/>
      </c>
      <c r="X17" s="44" t="str">
        <f>IF(AND('R. Gestión '!$Z$17="Alta",'R. Gestión '!$AB$17="Moderado"),CONCATENATE("R2C",'R. Gestión '!$P$17),"")</f>
        <v/>
      </c>
      <c r="Y17" s="44" t="str">
        <f>IF(AND('R. Gestión '!$Z$18="Alta",'R. Gestión '!$AB$18="Moderado"),CONCATENATE("R2C",'R. Gestión '!$P$18),"")</f>
        <v/>
      </c>
      <c r="Z17" s="44" t="str">
        <f>IF(AND('R. Gestión '!$Z$19="Alta",'R. Gestión '!$AB$19="Moderado"),CONCATENATE("R2C",'R. Gestión '!$P$19),"")</f>
        <v/>
      </c>
      <c r="AA17" s="45" t="str">
        <f>IF(AND('R. Gestión '!$Z$20="Alta",'R. Gestión '!$AB$20="Moderado"),CONCATENATE("R2C",'R. Gestión '!$P$20),"")</f>
        <v/>
      </c>
      <c r="AB17" s="43" t="str">
        <f>IF(AND('R. Gestión '!$Z$15="Alta",'R. Gestión '!$AB$15="Mayor"),CONCATENATE("R2C",'R. Gestión '!$P$15),"")</f>
        <v/>
      </c>
      <c r="AC17" s="44" t="str">
        <f>IF(AND('R. Gestión '!$Z$16="Alta",'R. Gestión '!$AB$16="Mayor"),CONCATENATE("R2C",'R. Gestión '!$P$16),"")</f>
        <v/>
      </c>
      <c r="AD17" s="44" t="str">
        <f>IF(AND('R. Gestión '!$Z$17="Alta",'R. Gestión '!$AB$17="Mayor"),CONCATENATE("R2C",'R. Gestión '!$P$17),"")</f>
        <v/>
      </c>
      <c r="AE17" s="44" t="str">
        <f>IF(AND('R. Gestión '!$Z$18="Alta",'R. Gestión '!$AB$18="Mayor"),CONCATENATE("R2C",'R. Gestión '!$P$18),"")</f>
        <v/>
      </c>
      <c r="AF17" s="44" t="str">
        <f>IF(AND('R. Gestión '!$Z$19="Alta",'R. Gestión '!$AB$19="Mayor"),CONCATENATE("R2C",'R. Gestión '!$P$19),"")</f>
        <v/>
      </c>
      <c r="AG17" s="45" t="str">
        <f>IF(AND('R. Gestión '!$Z$20="Alta",'R. Gestión '!$AB$20="Mayor"),CONCATENATE("R2C",'R. Gestión '!$P$20),"")</f>
        <v/>
      </c>
      <c r="AH17" s="46" t="str">
        <f>IF(AND('R. Gestión '!$Z$15="Alta",'R. Gestión '!$AB$15="Catastrófico"),CONCATENATE("R2C",'R. Gestión '!$P$15),"")</f>
        <v/>
      </c>
      <c r="AI17" s="47" t="str">
        <f>IF(AND('R. Gestión '!$Z$16="Alta",'R. Gestión '!$AB$16="Catastrófico"),CONCATENATE("R2C",'R. Gestión '!$P$16),"")</f>
        <v/>
      </c>
      <c r="AJ17" s="47" t="str">
        <f>IF(AND('R. Gestión '!$Z$17="Alta",'R. Gestión '!$AB$17="Catastrófico"),CONCATENATE("R2C",'R. Gestión '!$P$17),"")</f>
        <v/>
      </c>
      <c r="AK17" s="47" t="str">
        <f>IF(AND('R. Gestión '!$Z$18="Alta",'R. Gestión '!$AB$18="Catastrófico"),CONCATENATE("R2C",'R. Gestión '!$P$18),"")</f>
        <v/>
      </c>
      <c r="AL17" s="47" t="str">
        <f>IF(AND('R. Gestión '!$Z$19="Alta",'R. Gestión '!$AB$19="Catastrófico"),CONCATENATE("R2C",'R. Gestión '!$P$19),"")</f>
        <v/>
      </c>
      <c r="AM17" s="48" t="str">
        <f>IF(AND('R. Gestión '!$Z$20="Alta",'R. Gestión '!$AB$20="Catastrófico"),CONCATENATE("R2C",'R. Gestión '!$P$20),"")</f>
        <v/>
      </c>
      <c r="AN17" s="74"/>
      <c r="AO17" s="646"/>
      <c r="AP17" s="647"/>
      <c r="AQ17" s="647"/>
      <c r="AR17" s="647"/>
      <c r="AS17" s="647"/>
      <c r="AT17" s="648"/>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row>
    <row r="18" spans="1:76" ht="15" customHeight="1" x14ac:dyDescent="0.25">
      <c r="A18" s="74"/>
      <c r="B18" s="595"/>
      <c r="C18" s="595"/>
      <c r="D18" s="596"/>
      <c r="E18" s="636"/>
      <c r="F18" s="637"/>
      <c r="G18" s="637"/>
      <c r="H18" s="637"/>
      <c r="I18" s="637"/>
      <c r="J18" s="58" t="str">
        <f>IF(AND('R. Gestión '!$Z$21="Alta",'R. Gestión '!$AB$21="Leve"),CONCATENATE("R3C",'R. Gestión '!$P$21),"")</f>
        <v/>
      </c>
      <c r="K18" s="59" t="str">
        <f>IF(AND('R. Gestión '!$Z$22="Alta",'R. Gestión '!$AB$22="Leve"),CONCATENATE("R3C",'R. Gestión '!$P$22),"")</f>
        <v/>
      </c>
      <c r="L18" s="59" t="str">
        <f>IF(AND('R. Gestión '!$Z$23="Alta",'R. Gestión '!$AB$23="Leve"),CONCATENATE("R3C",'R. Gestión '!$P$23),"")</f>
        <v/>
      </c>
      <c r="M18" s="59" t="str">
        <f>IF(AND('R. Gestión '!$Z$24="Alta",'R. Gestión '!$AB$24="Leve"),CONCATENATE("R3C",'R. Gestión '!$P$24),"")</f>
        <v/>
      </c>
      <c r="N18" s="59" t="str">
        <f>IF(AND('R. Gestión '!$Z$25="Alta",'R. Gestión '!$AB$25="Leve"),CONCATENATE("R3C",'R. Gestión '!$P$25),"")</f>
        <v/>
      </c>
      <c r="O18" s="60" t="str">
        <f>IF(AND('R. Gestión '!$Z$26="Alta",'R. Gestión '!$AB$26="Leve"),CONCATENATE("R3C",'R. Gestión '!$P$26),"")</f>
        <v/>
      </c>
      <c r="P18" s="58" t="str">
        <f>IF(AND('R. Gestión '!$Z$21="Alta",'R. Gestión '!$AB$21="Menor"),CONCATENATE("R3C",'R. Gestión '!$P$21),"")</f>
        <v/>
      </c>
      <c r="Q18" s="59" t="str">
        <f>IF(AND('R. Gestión '!$Z$22="Alta",'R. Gestión '!$AB$22="Menor"),CONCATENATE("R3C",'R. Gestión '!$P$22),"")</f>
        <v/>
      </c>
      <c r="R18" s="59" t="str">
        <f>IF(AND('R. Gestión '!$Z$23="Alta",'R. Gestión '!$AB$23="Menor"),CONCATENATE("R3C",'R. Gestión '!$P$23),"")</f>
        <v/>
      </c>
      <c r="S18" s="59" t="str">
        <f>IF(AND('R. Gestión '!$Z$24="Alta",'R. Gestión '!$AB$24="Menor"),CONCATENATE("R3C",'R. Gestión '!$P$24),"")</f>
        <v/>
      </c>
      <c r="T18" s="59" t="str">
        <f>IF(AND('R. Gestión '!$Z$25="Alta",'R. Gestión '!$AB$25="Menor"),CONCATENATE("R3C",'R. Gestión '!$P$25),"")</f>
        <v/>
      </c>
      <c r="U18" s="60" t="str">
        <f>IF(AND('R. Gestión '!$Z$26="Alta",'R. Gestión '!$AB$26="Menor"),CONCATENATE("R3C",'R. Gestión '!$P$26),"")</f>
        <v/>
      </c>
      <c r="V18" s="43" t="str">
        <f>IF(AND('R. Gestión '!$Z$21="Alta",'R. Gestión '!$AB$21="Moderado"),CONCATENATE("R3C",'R. Gestión '!$P$21),"")</f>
        <v/>
      </c>
      <c r="W18" s="44" t="str">
        <f>IF(AND('R. Gestión '!$Z$22="Alta",'R. Gestión '!$AB$22="Moderado"),CONCATENATE("R3C",'R. Gestión '!$P$22),"")</f>
        <v/>
      </c>
      <c r="X18" s="44" t="str">
        <f>IF(AND('R. Gestión '!$Z$23="Alta",'R. Gestión '!$AB$23="Moderado"),CONCATENATE("R3C",'R. Gestión '!$P$23),"")</f>
        <v/>
      </c>
      <c r="Y18" s="44" t="str">
        <f>IF(AND('R. Gestión '!$Z$24="Alta",'R. Gestión '!$AB$24="Moderado"),CONCATENATE("R3C",'R. Gestión '!$P$24),"")</f>
        <v/>
      </c>
      <c r="Z18" s="44" t="str">
        <f>IF(AND('R. Gestión '!$Z$25="Alta",'R. Gestión '!$AB$25="Moderado"),CONCATENATE("R3C",'R. Gestión '!$P$25),"")</f>
        <v/>
      </c>
      <c r="AA18" s="45" t="str">
        <f>IF(AND('R. Gestión '!$Z$26="Alta",'R. Gestión '!$AB$26="Moderado"),CONCATENATE("R3C",'R. Gestión '!$P$26),"")</f>
        <v/>
      </c>
      <c r="AB18" s="43" t="str">
        <f>IF(AND('R. Gestión '!$Z$21="Alta",'R. Gestión '!$AB$21="Mayor"),CONCATENATE("R3C",'R. Gestión '!$P$21),"")</f>
        <v/>
      </c>
      <c r="AC18" s="44" t="str">
        <f>IF(AND('R. Gestión '!$Z$22="Alta",'R. Gestión '!$AB$22="Mayor"),CONCATENATE("R3C",'R. Gestión '!$P$22),"")</f>
        <v/>
      </c>
      <c r="AD18" s="44" t="str">
        <f>IF(AND('R. Gestión '!$Z$23="Alta",'R. Gestión '!$AB$23="Mayor"),CONCATENATE("R3C",'R. Gestión '!$P$23),"")</f>
        <v/>
      </c>
      <c r="AE18" s="44" t="str">
        <f>IF(AND('R. Gestión '!$Z$24="Alta",'R. Gestión '!$AB$24="Mayor"),CONCATENATE("R3C",'R. Gestión '!$P$24),"")</f>
        <v/>
      </c>
      <c r="AF18" s="44" t="str">
        <f>IF(AND('R. Gestión '!$Z$25="Alta",'R. Gestión '!$AB$25="Mayor"),CONCATENATE("R3C",'R. Gestión '!$P$25),"")</f>
        <v/>
      </c>
      <c r="AG18" s="45" t="str">
        <f>IF(AND('R. Gestión '!$Z$26="Alta",'R. Gestión '!$AB$26="Mayor"),CONCATENATE("R3C",'R. Gestión '!$P$26),"")</f>
        <v/>
      </c>
      <c r="AH18" s="46" t="str">
        <f>IF(AND('R. Gestión '!$Z$21="Alta",'R. Gestión '!$AB$21="Catastrófico"),CONCATENATE("R3C",'R. Gestión '!$P$21),"")</f>
        <v/>
      </c>
      <c r="AI18" s="47" t="str">
        <f>IF(AND('R. Gestión '!$Z$22="Alta",'R. Gestión '!$AB$22="Catastrófico"),CONCATENATE("R3C",'R. Gestión '!$P$22),"")</f>
        <v/>
      </c>
      <c r="AJ18" s="47" t="str">
        <f>IF(AND('R. Gestión '!$Z$23="Alta",'R. Gestión '!$AB$23="Catastrófico"),CONCATENATE("R3C",'R. Gestión '!$P$23),"")</f>
        <v/>
      </c>
      <c r="AK18" s="47" t="str">
        <f>IF(AND('R. Gestión '!$Z$24="Alta",'R. Gestión '!$AB$24="Catastrófico"),CONCATENATE("R3C",'R. Gestión '!$P$24),"")</f>
        <v/>
      </c>
      <c r="AL18" s="47" t="str">
        <f>IF(AND('R. Gestión '!$Z$25="Alta",'R. Gestión '!$AB$25="Catastrófico"),CONCATENATE("R3C",'R. Gestión '!$P$25),"")</f>
        <v/>
      </c>
      <c r="AM18" s="48" t="str">
        <f>IF(AND('R. Gestión '!$Z$26="Alta",'R. Gestión '!$AB$26="Catastrófico"),CONCATENATE("R3C",'R. Gestión '!$P$26),"")</f>
        <v/>
      </c>
      <c r="AN18" s="74"/>
      <c r="AO18" s="646"/>
      <c r="AP18" s="647"/>
      <c r="AQ18" s="647"/>
      <c r="AR18" s="647"/>
      <c r="AS18" s="647"/>
      <c r="AT18" s="648"/>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row>
    <row r="19" spans="1:76" ht="15" customHeight="1" x14ac:dyDescent="0.25">
      <c r="A19" s="74"/>
      <c r="B19" s="595"/>
      <c r="C19" s="595"/>
      <c r="D19" s="596"/>
      <c r="E19" s="636"/>
      <c r="F19" s="637"/>
      <c r="G19" s="637"/>
      <c r="H19" s="637"/>
      <c r="I19" s="637"/>
      <c r="J19" s="58" t="str">
        <f>IF(AND('R. Gestión '!$Z$27="Alta",'R. Gestión '!$AB$27="Leve"),CONCATENATE("R4C",'R. Gestión '!$P$27),"")</f>
        <v/>
      </c>
      <c r="K19" s="59" t="str">
        <f>IF(AND('R. Gestión '!$Z$28="Alta",'R. Gestión '!$AB$28="Leve"),CONCATENATE("R4C",'R. Gestión '!$P$28),"")</f>
        <v/>
      </c>
      <c r="L19" s="59" t="str">
        <f>IF(AND('R. Gestión '!$Z$29="Alta",'R. Gestión '!$AB$29="Leve"),CONCATENATE("R4C",'R. Gestión '!$P$29),"")</f>
        <v/>
      </c>
      <c r="M19" s="59" t="str">
        <f>IF(AND('R. Gestión '!$Z$30="Alta",'R. Gestión '!$AB$30="Leve"),CONCATENATE("R4C",'R. Gestión '!$P$30),"")</f>
        <v/>
      </c>
      <c r="N19" s="59" t="str">
        <f>IF(AND('R. Gestión '!$Z$31="Alta",'R. Gestión '!$AB$31="Leve"),CONCATENATE("R4C",'R. Gestión '!$P$31),"")</f>
        <v/>
      </c>
      <c r="O19" s="60" t="str">
        <f>IF(AND('R. Gestión '!$Z$32="Alta",'R. Gestión '!$AB$32="Leve"),CONCATENATE("R4C",'R. Gestión '!$P$32),"")</f>
        <v/>
      </c>
      <c r="P19" s="58" t="str">
        <f>IF(AND('R. Gestión '!$Z$27="Alta",'R. Gestión '!$AB$27="Menor"),CONCATENATE("R4C",'R. Gestión '!$P$27),"")</f>
        <v/>
      </c>
      <c r="Q19" s="59" t="str">
        <f>IF(AND('R. Gestión '!$Z$28="Alta",'R. Gestión '!$AB$28="Menor"),CONCATENATE("R4C",'R. Gestión '!$P$28),"")</f>
        <v/>
      </c>
      <c r="R19" s="59" t="str">
        <f>IF(AND('R. Gestión '!$Z$29="Alta",'R. Gestión '!$AB$29="Menor"),CONCATENATE("R4C",'R. Gestión '!$P$29),"")</f>
        <v/>
      </c>
      <c r="S19" s="59" t="str">
        <f>IF(AND('R. Gestión '!$Z$30="Alta",'R. Gestión '!$AB$30="Menor"),CONCATENATE("R4C",'R. Gestión '!$P$30),"")</f>
        <v/>
      </c>
      <c r="T19" s="59" t="str">
        <f>IF(AND('R. Gestión '!$Z$31="Alta",'R. Gestión '!$AB$31="Menor"),CONCATENATE("R4C",'R. Gestión '!$P$31),"")</f>
        <v/>
      </c>
      <c r="U19" s="60" t="str">
        <f>IF(AND('R. Gestión '!$Z$32="Alta",'R. Gestión '!$AB$32="Menor"),CONCATENATE("R4C",'R. Gestión '!$P$32),"")</f>
        <v/>
      </c>
      <c r="V19" s="43" t="str">
        <f>IF(AND('R. Gestión '!$Z$27="Alta",'R. Gestión '!$AB$27="Moderado"),CONCATENATE("R4C",'R. Gestión '!$P$27),"")</f>
        <v/>
      </c>
      <c r="W19" s="44" t="str">
        <f>IF(AND('R. Gestión '!$Z$28="Alta",'R. Gestión '!$AB$28="Moderado"),CONCATENATE("R4C",'R. Gestión '!$P$28),"")</f>
        <v/>
      </c>
      <c r="X19" s="44" t="str">
        <f>IF(AND('R. Gestión '!$Z$29="Alta",'R. Gestión '!$AB$29="Moderado"),CONCATENATE("R4C",'R. Gestión '!$P$29),"")</f>
        <v/>
      </c>
      <c r="Y19" s="44" t="str">
        <f>IF(AND('R. Gestión '!$Z$30="Alta",'R. Gestión '!$AB$30="Moderado"),CONCATENATE("R4C",'R. Gestión '!$P$30),"")</f>
        <v/>
      </c>
      <c r="Z19" s="44" t="str">
        <f>IF(AND('R. Gestión '!$Z$31="Alta",'R. Gestión '!$AB$31="Moderado"),CONCATENATE("R4C",'R. Gestión '!$P$31),"")</f>
        <v/>
      </c>
      <c r="AA19" s="45" t="str">
        <f>IF(AND('R. Gestión '!$Z$32="Alta",'R. Gestión '!$AB$32="Moderado"),CONCATENATE("R4C",'R. Gestión '!$P$32),"")</f>
        <v/>
      </c>
      <c r="AB19" s="43" t="str">
        <f>IF(AND('R. Gestión '!$Z$27="Alta",'R. Gestión '!$AB$27="Mayor"),CONCATENATE("R4C",'R. Gestión '!$P$27),"")</f>
        <v/>
      </c>
      <c r="AC19" s="44" t="str">
        <f>IF(AND('R. Gestión '!$Z$28="Alta",'R. Gestión '!$AB$28="Mayor"),CONCATENATE("R4C",'R. Gestión '!$P$28),"")</f>
        <v/>
      </c>
      <c r="AD19" s="44" t="str">
        <f>IF(AND('R. Gestión '!$Z$29="Alta",'R. Gestión '!$AB$29="Mayor"),CONCATENATE("R4C",'R. Gestión '!$P$29),"")</f>
        <v/>
      </c>
      <c r="AE19" s="44" t="str">
        <f>IF(AND('R. Gestión '!$Z$30="Alta",'R. Gestión '!$AB$30="Mayor"),CONCATENATE("R4C",'R. Gestión '!$P$30),"")</f>
        <v/>
      </c>
      <c r="AF19" s="44" t="str">
        <f>IF(AND('R. Gestión '!$Z$31="Alta",'R. Gestión '!$AB$31="Mayor"),CONCATENATE("R4C",'R. Gestión '!$P$31),"")</f>
        <v/>
      </c>
      <c r="AG19" s="45" t="str">
        <f>IF(AND('R. Gestión '!$Z$32="Alta",'R. Gestión '!$AB$32="Mayor"),CONCATENATE("R4C",'R. Gestión '!$P$32),"")</f>
        <v/>
      </c>
      <c r="AH19" s="46" t="str">
        <f>IF(AND('R. Gestión '!$Z$27="Alta",'R. Gestión '!$AB$27="Catastrófico"),CONCATENATE("R4C",'R. Gestión '!$P$27),"")</f>
        <v/>
      </c>
      <c r="AI19" s="47" t="str">
        <f>IF(AND('R. Gestión '!$Z$28="Alta",'R. Gestión '!$AB$28="Catastrófico"),CONCATENATE("R4C",'R. Gestión '!$P$28),"")</f>
        <v/>
      </c>
      <c r="AJ19" s="47" t="str">
        <f>IF(AND('R. Gestión '!$Z$29="Alta",'R. Gestión '!$AB$29="Catastrófico"),CONCATENATE("R4C",'R. Gestión '!$P$29),"")</f>
        <v/>
      </c>
      <c r="AK19" s="47" t="str">
        <f>IF(AND('R. Gestión '!$Z$30="Alta",'R. Gestión '!$AB$30="Catastrófico"),CONCATENATE("R4C",'R. Gestión '!$P$30),"")</f>
        <v/>
      </c>
      <c r="AL19" s="47" t="str">
        <f>IF(AND('R. Gestión '!$Z$31="Alta",'R. Gestión '!$AB$31="Catastrófico"),CONCATENATE("R4C",'R. Gestión '!$P$31),"")</f>
        <v/>
      </c>
      <c r="AM19" s="48" t="str">
        <f>IF(AND('R. Gestión '!$Z$32="Alta",'R. Gestión '!$AB$32="Catastrófico"),CONCATENATE("R4C",'R. Gestión '!$P$32),"")</f>
        <v/>
      </c>
      <c r="AN19" s="74"/>
      <c r="AO19" s="646"/>
      <c r="AP19" s="647"/>
      <c r="AQ19" s="647"/>
      <c r="AR19" s="647"/>
      <c r="AS19" s="647"/>
      <c r="AT19" s="648"/>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row>
    <row r="20" spans="1:76" ht="15" customHeight="1" x14ac:dyDescent="0.25">
      <c r="A20" s="74"/>
      <c r="B20" s="595"/>
      <c r="C20" s="595"/>
      <c r="D20" s="596"/>
      <c r="E20" s="636"/>
      <c r="F20" s="637"/>
      <c r="G20" s="637"/>
      <c r="H20" s="637"/>
      <c r="I20" s="637"/>
      <c r="J20" s="58" t="str">
        <f>IF(AND('R. Gestión '!$Z$33="Alta",'R. Gestión '!$AB$33="Leve"),CONCATENATE("R5C",'R. Gestión '!$P$33),"")</f>
        <v/>
      </c>
      <c r="K20" s="59" t="str">
        <f>IF(AND('R. Gestión '!$Z$34="Alta",'R. Gestión '!$AB$34="Leve"),CONCATENATE("R5C",'R. Gestión '!$P$34),"")</f>
        <v/>
      </c>
      <c r="L20" s="59" t="str">
        <f>IF(AND('R. Gestión '!$Z$35="Alta",'R. Gestión '!$AB$35="Leve"),CONCATENATE("R5C",'R. Gestión '!$P$35),"")</f>
        <v/>
      </c>
      <c r="M20" s="59" t="str">
        <f>IF(AND('R. Gestión '!$Z$36="Alta",'R. Gestión '!$AB$36="Leve"),CONCATENATE("R5C",'R. Gestión '!$P$36),"")</f>
        <v/>
      </c>
      <c r="N20" s="59" t="str">
        <f>IF(AND('R. Gestión '!$Z$37="Alta",'R. Gestión '!$AB$37="Leve"),CONCATENATE("R5C",'R. Gestión '!$P$37),"")</f>
        <v/>
      </c>
      <c r="O20" s="60" t="str">
        <f>IF(AND('R. Gestión '!$Z$38="Alta",'R. Gestión '!$AB$38="Leve"),CONCATENATE("R5C",'R. Gestión '!$P$38),"")</f>
        <v/>
      </c>
      <c r="P20" s="58" t="str">
        <f>IF(AND('R. Gestión '!$Z$33="Alta",'R. Gestión '!$AB$33="Menor"),CONCATENATE("R5C",'R. Gestión '!$P$33),"")</f>
        <v/>
      </c>
      <c r="Q20" s="59" t="str">
        <f>IF(AND('R. Gestión '!$Z$34="Alta",'R. Gestión '!$AB$34="Menor"),CONCATENATE("R5C",'R. Gestión '!$P$34),"")</f>
        <v/>
      </c>
      <c r="R20" s="59" t="str">
        <f>IF(AND('R. Gestión '!$Z$35="Alta",'R. Gestión '!$AB$35="Menor"),CONCATENATE("R5C",'R. Gestión '!$P$35),"")</f>
        <v/>
      </c>
      <c r="S20" s="59" t="str">
        <f>IF(AND('R. Gestión '!$Z$36="Alta",'R. Gestión '!$AB$36="Menor"),CONCATENATE("R5C",'R. Gestión '!$P$36),"")</f>
        <v/>
      </c>
      <c r="T20" s="59" t="str">
        <f>IF(AND('R. Gestión '!$Z$37="Alta",'R. Gestión '!$AB$37="Menor"),CONCATENATE("R5C",'R. Gestión '!$P$37),"")</f>
        <v/>
      </c>
      <c r="U20" s="60" t="str">
        <f>IF(AND('R. Gestión '!$Z$38="Alta",'R. Gestión '!$AB$38="Menor"),CONCATENATE("R5C",'R. Gestión '!$P$38),"")</f>
        <v/>
      </c>
      <c r="V20" s="43" t="str">
        <f>IF(AND('R. Gestión '!$Z$33="Alta",'R. Gestión '!$AB$33="Moderado"),CONCATENATE("R5C",'R. Gestión '!$P$33),"")</f>
        <v/>
      </c>
      <c r="W20" s="44" t="str">
        <f>IF(AND('R. Gestión '!$Z$34="Alta",'R. Gestión '!$AB$34="Moderado"),CONCATENATE("R5C",'R. Gestión '!$P$34),"")</f>
        <v/>
      </c>
      <c r="X20" s="44" t="str">
        <f>IF(AND('R. Gestión '!$Z$35="Alta",'R. Gestión '!$AB$35="Moderado"),CONCATENATE("R5C",'R. Gestión '!$P$35),"")</f>
        <v/>
      </c>
      <c r="Y20" s="44" t="str">
        <f>IF(AND('R. Gestión '!$Z$36="Alta",'R. Gestión '!$AB$36="Moderado"),CONCATENATE("R5C",'R. Gestión '!$P$36),"")</f>
        <v/>
      </c>
      <c r="Z20" s="44" t="str">
        <f>IF(AND('R. Gestión '!$Z$37="Alta",'R. Gestión '!$AB$37="Moderado"),CONCATENATE("R5C",'R. Gestión '!$P$37),"")</f>
        <v/>
      </c>
      <c r="AA20" s="45" t="str">
        <f>IF(AND('R. Gestión '!$Z$38="Alta",'R. Gestión '!$AB$38="Moderado"),CONCATENATE("R5C",'R. Gestión '!$P$38),"")</f>
        <v/>
      </c>
      <c r="AB20" s="43" t="str">
        <f>IF(AND('R. Gestión '!$Z$33="Alta",'R. Gestión '!$AB$33="Mayor"),CONCATENATE("R5C",'R. Gestión '!$P$33),"")</f>
        <v/>
      </c>
      <c r="AC20" s="44" t="str">
        <f>IF(AND('R. Gestión '!$Z$34="Alta",'R. Gestión '!$AB$34="Mayor"),CONCATENATE("R5C",'R. Gestión '!$P$34),"")</f>
        <v/>
      </c>
      <c r="AD20" s="44" t="str">
        <f>IF(AND('R. Gestión '!$Z$35="Alta",'R. Gestión '!$AB$35="Mayor"),CONCATENATE("R5C",'R. Gestión '!$P$35),"")</f>
        <v/>
      </c>
      <c r="AE20" s="44" t="str">
        <f>IF(AND('R. Gestión '!$Z$36="Alta",'R. Gestión '!$AB$36="Mayor"),CONCATENATE("R5C",'R. Gestión '!$P$36),"")</f>
        <v/>
      </c>
      <c r="AF20" s="44" t="str">
        <f>IF(AND('R. Gestión '!$Z$37="Alta",'R. Gestión '!$AB$37="Mayor"),CONCATENATE("R5C",'R. Gestión '!$P$37),"")</f>
        <v/>
      </c>
      <c r="AG20" s="45" t="str">
        <f>IF(AND('R. Gestión '!$Z$38="Alta",'R. Gestión '!$AB$38="Mayor"),CONCATENATE("R5C",'R. Gestión '!$P$38),"")</f>
        <v/>
      </c>
      <c r="AH20" s="46" t="str">
        <f>IF(AND('R. Gestión '!$Z$33="Alta",'R. Gestión '!$AB$33="Catastrófico"),CONCATENATE("R5C",'R. Gestión '!$P$33),"")</f>
        <v/>
      </c>
      <c r="AI20" s="47" t="str">
        <f>IF(AND('R. Gestión '!$Z$34="Alta",'R. Gestión '!$AB$34="Catastrófico"),CONCATENATE("R5C",'R. Gestión '!$P$34),"")</f>
        <v/>
      </c>
      <c r="AJ20" s="47" t="str">
        <f>IF(AND('R. Gestión '!$Z$35="Alta",'R. Gestión '!$AB$35="Catastrófico"),CONCATENATE("R5C",'R. Gestión '!$P$35),"")</f>
        <v/>
      </c>
      <c r="AK20" s="47" t="str">
        <f>IF(AND('R. Gestión '!$Z$36="Alta",'R. Gestión '!$AB$36="Catastrófico"),CONCATENATE("R5C",'R. Gestión '!$P$36),"")</f>
        <v/>
      </c>
      <c r="AL20" s="47" t="str">
        <f>IF(AND('R. Gestión '!$Z$37="Alta",'R. Gestión '!$AB$37="Catastrófico"),CONCATENATE("R5C",'R. Gestión '!$P$37),"")</f>
        <v/>
      </c>
      <c r="AM20" s="48" t="str">
        <f>IF(AND('R. Gestión '!$Z$38="Alta",'R. Gestión '!$AB$38="Catastrófico"),CONCATENATE("R5C",'R. Gestión '!$P$38),"")</f>
        <v/>
      </c>
      <c r="AN20" s="74"/>
      <c r="AO20" s="646"/>
      <c r="AP20" s="647"/>
      <c r="AQ20" s="647"/>
      <c r="AR20" s="647"/>
      <c r="AS20" s="647"/>
      <c r="AT20" s="648"/>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row>
    <row r="21" spans="1:76" ht="15" customHeight="1" x14ac:dyDescent="0.25">
      <c r="A21" s="74"/>
      <c r="B21" s="595"/>
      <c r="C21" s="595"/>
      <c r="D21" s="596"/>
      <c r="E21" s="636"/>
      <c r="F21" s="637"/>
      <c r="G21" s="637"/>
      <c r="H21" s="637"/>
      <c r="I21" s="637"/>
      <c r="J21" s="58" t="str">
        <f>IF(AND('R. Gestión '!$Z$39="Alta",'R. Gestión '!$AB$39="Leve"),CONCATENATE("R6C",'R. Gestión '!$P$39),"")</f>
        <v/>
      </c>
      <c r="K21" s="59" t="str">
        <f>IF(AND('R. Gestión '!$Z$40="Alta",'R. Gestión '!$AB$40="Leve"),CONCATENATE("R6C",'R. Gestión '!$P$40),"")</f>
        <v/>
      </c>
      <c r="L21" s="59" t="str">
        <f>IF(AND('R. Gestión '!$Z$41="Alta",'R. Gestión '!$AB$41="Leve"),CONCATENATE("R6C",'R. Gestión '!$P$41),"")</f>
        <v/>
      </c>
      <c r="M21" s="59" t="str">
        <f>IF(AND('R. Gestión '!$Z$42="Alta",'R. Gestión '!$AB$42="Leve"),CONCATENATE("R6C",'R. Gestión '!$P$42),"")</f>
        <v/>
      </c>
      <c r="N21" s="59" t="str">
        <f>IF(AND('R. Gestión '!$Z$43="Alta",'R. Gestión '!$AB$43="Leve"),CONCATENATE("R6C",'R. Gestión '!$P$43),"")</f>
        <v/>
      </c>
      <c r="O21" s="60" t="str">
        <f>IF(AND('R. Gestión '!$Z$44="Alta",'R. Gestión '!$AB$44="Leve"),CONCATENATE("R6C",'R. Gestión '!$P$44),"")</f>
        <v/>
      </c>
      <c r="P21" s="58" t="str">
        <f>IF(AND('R. Gestión '!$Z$39="Alta",'R. Gestión '!$AB$39="Menor"),CONCATENATE("R6C",'R. Gestión '!$P$39),"")</f>
        <v/>
      </c>
      <c r="Q21" s="59" t="str">
        <f>IF(AND('R. Gestión '!$Z$40="Alta",'R. Gestión '!$AB$40="Menor"),CONCATENATE("R6C",'R. Gestión '!$P$40),"")</f>
        <v/>
      </c>
      <c r="R21" s="59" t="str">
        <f>IF(AND('R. Gestión '!$Z$41="Alta",'R. Gestión '!$AB$41="Menor"),CONCATENATE("R6C",'R. Gestión '!$P$41),"")</f>
        <v/>
      </c>
      <c r="S21" s="59" t="str">
        <f>IF(AND('R. Gestión '!$Z$42="Alta",'R. Gestión '!$AB$42="Menor"),CONCATENATE("R6C",'R. Gestión '!$P$42),"")</f>
        <v/>
      </c>
      <c r="T21" s="59" t="str">
        <f>IF(AND('R. Gestión '!$Z$43="Alta",'R. Gestión '!$AB$43="Menor"),CONCATENATE("R6C",'R. Gestión '!$P$43),"")</f>
        <v/>
      </c>
      <c r="U21" s="60" t="str">
        <f>IF(AND('R. Gestión '!$Z$44="Alta",'R. Gestión '!$AB$44="Menor"),CONCATENATE("R6C",'R. Gestión '!$P$44),"")</f>
        <v/>
      </c>
      <c r="V21" s="43" t="str">
        <f>IF(AND('R. Gestión '!$Z$39="Alta",'R. Gestión '!$AB$39="Moderado"),CONCATENATE("R6C",'R. Gestión '!$P$39),"")</f>
        <v/>
      </c>
      <c r="W21" s="44" t="str">
        <f>IF(AND('R. Gestión '!$Z$40="Alta",'R. Gestión '!$AB$40="Moderado"),CONCATENATE("R6C",'R. Gestión '!$P$40),"")</f>
        <v/>
      </c>
      <c r="X21" s="44" t="str">
        <f>IF(AND('R. Gestión '!$Z$41="Alta",'R. Gestión '!$AB$41="Moderado"),CONCATENATE("R6C",'R. Gestión '!$P$41),"")</f>
        <v/>
      </c>
      <c r="Y21" s="44" t="str">
        <f>IF(AND('R. Gestión '!$Z$42="Alta",'R. Gestión '!$AB$42="Moderado"),CONCATENATE("R6C",'R. Gestión '!$P$42),"")</f>
        <v/>
      </c>
      <c r="Z21" s="44" t="str">
        <f>IF(AND('R. Gestión '!$Z$43="Alta",'R. Gestión '!$AB$43="Moderado"),CONCATENATE("R6C",'R. Gestión '!$P$43),"")</f>
        <v/>
      </c>
      <c r="AA21" s="45" t="str">
        <f>IF(AND('R. Gestión '!$Z$44="Alta",'R. Gestión '!$AB$44="Moderado"),CONCATENATE("R6C",'R. Gestión '!$P$44),"")</f>
        <v/>
      </c>
      <c r="AB21" s="43" t="str">
        <f>IF(AND('R. Gestión '!$Z$39="Alta",'R. Gestión '!$AB$39="Mayor"),CONCATENATE("R6C",'R. Gestión '!$P$39),"")</f>
        <v/>
      </c>
      <c r="AC21" s="44" t="str">
        <f>IF(AND('R. Gestión '!$Z$40="Alta",'R. Gestión '!$AB$40="Mayor"),CONCATENATE("R6C",'R. Gestión '!$P$40),"")</f>
        <v/>
      </c>
      <c r="AD21" s="44" t="str">
        <f>IF(AND('R. Gestión '!$Z$41="Alta",'R. Gestión '!$AB$41="Mayor"),CONCATENATE("R6C",'R. Gestión '!$P$41),"")</f>
        <v/>
      </c>
      <c r="AE21" s="44" t="str">
        <f>IF(AND('R. Gestión '!$Z$42="Alta",'R. Gestión '!$AB$42="Mayor"),CONCATENATE("R6C",'R. Gestión '!$P$42),"")</f>
        <v/>
      </c>
      <c r="AF21" s="44" t="str">
        <f>IF(AND('R. Gestión '!$Z$43="Alta",'R. Gestión '!$AB$43="Mayor"),CONCATENATE("R6C",'R. Gestión '!$P$43),"")</f>
        <v/>
      </c>
      <c r="AG21" s="45" t="str">
        <f>IF(AND('R. Gestión '!$Z$44="Alta",'R. Gestión '!$AB$44="Mayor"),CONCATENATE("R6C",'R. Gestión '!$P$44),"")</f>
        <v/>
      </c>
      <c r="AH21" s="46" t="str">
        <f>IF(AND('R. Gestión '!$Z$39="Alta",'R. Gestión '!$AB$39="Catastrófico"),CONCATENATE("R6C",'R. Gestión '!$P$39),"")</f>
        <v/>
      </c>
      <c r="AI21" s="47" t="str">
        <f>IF(AND('R. Gestión '!$Z$40="Alta",'R. Gestión '!$AB$40="Catastrófico"),CONCATENATE("R6C",'R. Gestión '!$P$40),"")</f>
        <v/>
      </c>
      <c r="AJ21" s="47" t="str">
        <f>IF(AND('R. Gestión '!$Z$41="Alta",'R. Gestión '!$AB$41="Catastrófico"),CONCATENATE("R6C",'R. Gestión '!$P$41),"")</f>
        <v/>
      </c>
      <c r="AK21" s="47" t="str">
        <f>IF(AND('R. Gestión '!$Z$42="Alta",'R. Gestión '!$AB$42="Catastrófico"),CONCATENATE("R6C",'R. Gestión '!$P$42),"")</f>
        <v/>
      </c>
      <c r="AL21" s="47" t="str">
        <f>IF(AND('R. Gestión '!$Z$43="Alta",'R. Gestión '!$AB$43="Catastrófico"),CONCATENATE("R6C",'R. Gestión '!$P$43),"")</f>
        <v/>
      </c>
      <c r="AM21" s="48" t="str">
        <f>IF(AND('R. Gestión '!$Z$44="Alta",'R. Gestión '!$AB$44="Catastrófico"),CONCATENATE("R6C",'R. Gestión '!$P$44),"")</f>
        <v/>
      </c>
      <c r="AN21" s="74"/>
      <c r="AO21" s="646"/>
      <c r="AP21" s="647"/>
      <c r="AQ21" s="647"/>
      <c r="AR21" s="647"/>
      <c r="AS21" s="647"/>
      <c r="AT21" s="648"/>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row>
    <row r="22" spans="1:76" ht="15" customHeight="1" x14ac:dyDescent="0.25">
      <c r="A22" s="74"/>
      <c r="B22" s="595"/>
      <c r="C22" s="595"/>
      <c r="D22" s="596"/>
      <c r="E22" s="636"/>
      <c r="F22" s="637"/>
      <c r="G22" s="637"/>
      <c r="H22" s="637"/>
      <c r="I22" s="637"/>
      <c r="J22" s="58" t="str">
        <f>IF(AND('R. Gestión '!$Z$45="Alta",'R. Gestión '!$AB$45="Leve"),CONCATENATE("R7C",'R. Gestión '!$P$45),"")</f>
        <v/>
      </c>
      <c r="K22" s="59" t="str">
        <f>IF(AND('R. Gestión '!$Z$46="Alta",'R. Gestión '!$AB$46="Leve"),CONCATENATE("R7C",'R. Gestión '!$P$46),"")</f>
        <v/>
      </c>
      <c r="L22" s="59" t="str">
        <f>IF(AND('R. Gestión '!$Z$47="Alta",'R. Gestión '!$AB$47="Leve"),CONCATENATE("R7C",'R. Gestión '!$P$47),"")</f>
        <v/>
      </c>
      <c r="M22" s="59" t="str">
        <f>IF(AND('R. Gestión '!$Z$48="Alta",'R. Gestión '!$AB$48="Leve"),CONCATENATE("R7C",'R. Gestión '!$P$48),"")</f>
        <v/>
      </c>
      <c r="N22" s="59" t="str">
        <f>IF(AND('R. Gestión '!$Z$49="Alta",'R. Gestión '!$AB$49="Leve"),CONCATENATE("R7C",'R. Gestión '!$P$49),"")</f>
        <v/>
      </c>
      <c r="O22" s="60" t="str">
        <f>IF(AND('R. Gestión '!$Z$50="Alta",'R. Gestión '!$AB$50="Leve"),CONCATENATE("R7C",'R. Gestión '!$P$50),"")</f>
        <v/>
      </c>
      <c r="P22" s="58" t="str">
        <f>IF(AND('R. Gestión '!$Z$45="Alta",'R. Gestión '!$AB$45="Menor"),CONCATENATE("R7C",'R. Gestión '!$P$45),"")</f>
        <v/>
      </c>
      <c r="Q22" s="59" t="str">
        <f>IF(AND('R. Gestión '!$Z$46="Alta",'R. Gestión '!$AB$46="Menor"),CONCATENATE("R7C",'R. Gestión '!$P$46),"")</f>
        <v/>
      </c>
      <c r="R22" s="59" t="str">
        <f>IF(AND('R. Gestión '!$Z$47="Alta",'R. Gestión '!$AB$47="Menor"),CONCATENATE("R7C",'R. Gestión '!$P$47),"")</f>
        <v/>
      </c>
      <c r="S22" s="59" t="str">
        <f>IF(AND('R. Gestión '!$Z$48="Alta",'R. Gestión '!$AB$48="Menor"),CONCATENATE("R7C",'R. Gestión '!$P$48),"")</f>
        <v/>
      </c>
      <c r="T22" s="59" t="str">
        <f>IF(AND('R. Gestión '!$Z$49="Alta",'R. Gestión '!$AB$49="Menor"),CONCATENATE("R7C",'R. Gestión '!$P$49),"")</f>
        <v/>
      </c>
      <c r="U22" s="60" t="str">
        <f>IF(AND('R. Gestión '!$Z$50="Alta",'R. Gestión '!$AB$50="Menor"),CONCATENATE("R7C",'R. Gestión '!$P$50),"")</f>
        <v/>
      </c>
      <c r="V22" s="43" t="str">
        <f>IF(AND('R. Gestión '!$Z$45="Alta",'R. Gestión '!$AB$45="Moderado"),CONCATENATE("R7C",'R. Gestión '!$P$45),"")</f>
        <v/>
      </c>
      <c r="W22" s="44" t="str">
        <f>IF(AND('R. Gestión '!$Z$46="Alta",'R. Gestión '!$AB$46="Moderado"),CONCATENATE("R7C",'R. Gestión '!$P$46),"")</f>
        <v/>
      </c>
      <c r="X22" s="44" t="str">
        <f>IF(AND('R. Gestión '!$Z$47="Alta",'R. Gestión '!$AB$47="Moderado"),CONCATENATE("R7C",'R. Gestión '!$P$47),"")</f>
        <v/>
      </c>
      <c r="Y22" s="44" t="str">
        <f>IF(AND('R. Gestión '!$Z$48="Alta",'R. Gestión '!$AB$48="Moderado"),CONCATENATE("R7C",'R. Gestión '!$P$48),"")</f>
        <v/>
      </c>
      <c r="Z22" s="44" t="str">
        <f>IF(AND('R. Gestión '!$Z$49="Alta",'R. Gestión '!$AB$49="Moderado"),CONCATENATE("R7C",'R. Gestión '!$P$49),"")</f>
        <v/>
      </c>
      <c r="AA22" s="45" t="str">
        <f>IF(AND('R. Gestión '!$Z$50="Alta",'R. Gestión '!$AB$50="Moderado"),CONCATENATE("R7C",'R. Gestión '!$P$50),"")</f>
        <v/>
      </c>
      <c r="AB22" s="43" t="str">
        <f>IF(AND('R. Gestión '!$Z$45="Alta",'R. Gestión '!$AB$45="Mayor"),CONCATENATE("R7C",'R. Gestión '!$P$45),"")</f>
        <v/>
      </c>
      <c r="AC22" s="44" t="str">
        <f>IF(AND('R. Gestión '!$Z$46="Alta",'R. Gestión '!$AB$46="Mayor"),CONCATENATE("R7C",'R. Gestión '!$P$46),"")</f>
        <v/>
      </c>
      <c r="AD22" s="44" t="str">
        <f>IF(AND('R. Gestión '!$Z$47="Alta",'R. Gestión '!$AB$47="Mayor"),CONCATENATE("R7C",'R. Gestión '!$P$47),"")</f>
        <v/>
      </c>
      <c r="AE22" s="44" t="str">
        <f>IF(AND('R. Gestión '!$Z$48="Alta",'R. Gestión '!$AB$48="Mayor"),CONCATENATE("R7C",'R. Gestión '!$P$48),"")</f>
        <v/>
      </c>
      <c r="AF22" s="44" t="str">
        <f>IF(AND('R. Gestión '!$Z$49="Alta",'R. Gestión '!$AB$49="Mayor"),CONCATENATE("R7C",'R. Gestión '!$P$49),"")</f>
        <v/>
      </c>
      <c r="AG22" s="45" t="str">
        <f>IF(AND('R. Gestión '!$Z$50="Alta",'R. Gestión '!$AB$50="Mayor"),CONCATENATE("R7C",'R. Gestión '!$P$50),"")</f>
        <v/>
      </c>
      <c r="AH22" s="46" t="str">
        <f>IF(AND('R. Gestión '!$Z$45="Alta",'R. Gestión '!$AB$45="Catastrófico"),CONCATENATE("R7C",'R. Gestión '!$P$45),"")</f>
        <v/>
      </c>
      <c r="AI22" s="47" t="str">
        <f>IF(AND('R. Gestión '!$Z$46="Alta",'R. Gestión '!$AB$46="Catastrófico"),CONCATENATE("R7C",'R. Gestión '!$P$46),"")</f>
        <v/>
      </c>
      <c r="AJ22" s="47" t="str">
        <f>IF(AND('R. Gestión '!$Z$47="Alta",'R. Gestión '!$AB$47="Catastrófico"),CONCATENATE("R7C",'R. Gestión '!$P$47),"")</f>
        <v/>
      </c>
      <c r="AK22" s="47" t="str">
        <f>IF(AND('R. Gestión '!$Z$48="Alta",'R. Gestión '!$AB$48="Catastrófico"),CONCATENATE("R7C",'R. Gestión '!$P$48),"")</f>
        <v/>
      </c>
      <c r="AL22" s="47" t="str">
        <f>IF(AND('R. Gestión '!$Z$49="Alta",'R. Gestión '!$AB$49="Catastrófico"),CONCATENATE("R7C",'R. Gestión '!$P$49),"")</f>
        <v/>
      </c>
      <c r="AM22" s="48" t="str">
        <f>IF(AND('R. Gestión '!$Z$50="Alta",'R. Gestión '!$AB$50="Catastrófico"),CONCATENATE("R7C",'R. Gestión '!$P$50),"")</f>
        <v/>
      </c>
      <c r="AN22" s="74"/>
      <c r="AO22" s="646"/>
      <c r="AP22" s="647"/>
      <c r="AQ22" s="647"/>
      <c r="AR22" s="647"/>
      <c r="AS22" s="647"/>
      <c r="AT22" s="648"/>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row>
    <row r="23" spans="1:76" ht="15" customHeight="1" x14ac:dyDescent="0.25">
      <c r="A23" s="74"/>
      <c r="B23" s="595"/>
      <c r="C23" s="595"/>
      <c r="D23" s="596"/>
      <c r="E23" s="636"/>
      <c r="F23" s="637"/>
      <c r="G23" s="637"/>
      <c r="H23" s="637"/>
      <c r="I23" s="637"/>
      <c r="J23" s="58" t="str">
        <f>IF(AND('R. Gestión '!$Z$51="Alta",'R. Gestión '!$AB$51="Leve"),CONCATENATE("R8C",'R. Gestión '!$P$51),"")</f>
        <v/>
      </c>
      <c r="K23" s="59" t="str">
        <f>IF(AND('R. Gestión '!$Z$52="Alta",'R. Gestión '!$AB$52="Leve"),CONCATENATE("R8C",'R. Gestión '!$P$52),"")</f>
        <v/>
      </c>
      <c r="L23" s="59" t="str">
        <f>IF(AND('R. Gestión '!$Z$53="Alta",'R. Gestión '!$AB$53="Leve"),CONCATENATE("R8C",'R. Gestión '!$P$53),"")</f>
        <v/>
      </c>
      <c r="M23" s="59" t="str">
        <f>IF(AND('R. Gestión '!$Z$54="Alta",'R. Gestión '!$AB$54="Leve"),CONCATENATE("R8C",'R. Gestión '!$P$54),"")</f>
        <v/>
      </c>
      <c r="N23" s="59" t="str">
        <f>IF(AND('R. Gestión '!$Z$55="Alta",'R. Gestión '!$AB$55="Leve"),CONCATENATE("R8C",'R. Gestión '!$P$55),"")</f>
        <v/>
      </c>
      <c r="O23" s="60" t="str">
        <f>IF(AND('R. Gestión '!$Z$56="Alta",'R. Gestión '!$AB$56="Leve"),CONCATENATE("R8C",'R. Gestión '!$P$56),"")</f>
        <v/>
      </c>
      <c r="P23" s="58" t="str">
        <f>IF(AND('R. Gestión '!$Z$51="Alta",'R. Gestión '!$AB$51="Menor"),CONCATENATE("R8C",'R. Gestión '!$P$51),"")</f>
        <v/>
      </c>
      <c r="Q23" s="59" t="str">
        <f>IF(AND('R. Gestión '!$Z$52="Alta",'R. Gestión '!$AB$52="Menor"),CONCATENATE("R8C",'R. Gestión '!$P$52),"")</f>
        <v/>
      </c>
      <c r="R23" s="59" t="str">
        <f>IF(AND('R. Gestión '!$Z$53="Alta",'R. Gestión '!$AB$53="Menor"),CONCATENATE("R8C",'R. Gestión '!$P$53),"")</f>
        <v/>
      </c>
      <c r="S23" s="59" t="str">
        <f>IF(AND('R. Gestión '!$Z$54="Alta",'R. Gestión '!$AB$54="Menor"),CONCATENATE("R8C",'R. Gestión '!$P$54),"")</f>
        <v/>
      </c>
      <c r="T23" s="59" t="str">
        <f>IF(AND('R. Gestión '!$Z$55="Alta",'R. Gestión '!$AB$55="Menor"),CONCATENATE("R8C",'R. Gestión '!$P$55),"")</f>
        <v/>
      </c>
      <c r="U23" s="60" t="str">
        <f>IF(AND('R. Gestión '!$Z$56="Alta",'R. Gestión '!$AB$56="Menor"),CONCATENATE("R8C",'R. Gestión '!$P$56),"")</f>
        <v/>
      </c>
      <c r="V23" s="43" t="str">
        <f>IF(AND('R. Gestión '!$Z$51="Alta",'R. Gestión '!$AB$51="Moderado"),CONCATENATE("R8C",'R. Gestión '!$P$51),"")</f>
        <v/>
      </c>
      <c r="W23" s="44" t="str">
        <f>IF(AND('R. Gestión '!$Z$52="Alta",'R. Gestión '!$AB$52="Moderado"),CONCATENATE("R8C",'R. Gestión '!$P$52),"")</f>
        <v/>
      </c>
      <c r="X23" s="44" t="str">
        <f>IF(AND('R. Gestión '!$Z$53="Alta",'R. Gestión '!$AB$53="Moderado"),CONCATENATE("R8C",'R. Gestión '!$P$53),"")</f>
        <v/>
      </c>
      <c r="Y23" s="44" t="str">
        <f>IF(AND('R. Gestión '!$Z$54="Alta",'R. Gestión '!$AB$54="Moderado"),CONCATENATE("R8C",'R. Gestión '!$P$54),"")</f>
        <v/>
      </c>
      <c r="Z23" s="44" t="str">
        <f>IF(AND('R. Gestión '!$Z$55="Alta",'R. Gestión '!$AB$55="Moderado"),CONCATENATE("R8C",'R. Gestión '!$P$55),"")</f>
        <v/>
      </c>
      <c r="AA23" s="45" t="str">
        <f>IF(AND('R. Gestión '!$Z$56="Alta",'R. Gestión '!$AB$56="Moderado"),CONCATENATE("R8C",'R. Gestión '!$P$56),"")</f>
        <v/>
      </c>
      <c r="AB23" s="43" t="str">
        <f>IF(AND('R. Gestión '!$Z$51="Alta",'R. Gestión '!$AB$51="Mayor"),CONCATENATE("R8C",'R. Gestión '!$P$51),"")</f>
        <v/>
      </c>
      <c r="AC23" s="44" t="str">
        <f>IF(AND('R. Gestión '!$Z$52="Alta",'R. Gestión '!$AB$52="Mayor"),CONCATENATE("R8C",'R. Gestión '!$P$52),"")</f>
        <v/>
      </c>
      <c r="AD23" s="44" t="str">
        <f>IF(AND('R. Gestión '!$Z$53="Alta",'R. Gestión '!$AB$53="Mayor"),CONCATENATE("R8C",'R. Gestión '!$P$53),"")</f>
        <v/>
      </c>
      <c r="AE23" s="44" t="str">
        <f>IF(AND('R. Gestión '!$Z$54="Alta",'R. Gestión '!$AB$54="Mayor"),CONCATENATE("R8C",'R. Gestión '!$P$54),"")</f>
        <v/>
      </c>
      <c r="AF23" s="44" t="str">
        <f>IF(AND('R. Gestión '!$Z$55="Alta",'R. Gestión '!$AB$55="Mayor"),CONCATENATE("R8C",'R. Gestión '!$P$55),"")</f>
        <v/>
      </c>
      <c r="AG23" s="45" t="str">
        <f>IF(AND('R. Gestión '!$Z$56="Alta",'R. Gestión '!$AB$56="Mayor"),CONCATENATE("R8C",'R. Gestión '!$P$56),"")</f>
        <v/>
      </c>
      <c r="AH23" s="46" t="str">
        <f>IF(AND('R. Gestión '!$Z$51="Alta",'R. Gestión '!$AB$51="Catastrófico"),CONCATENATE("R8C",'R. Gestión '!$P$51),"")</f>
        <v/>
      </c>
      <c r="AI23" s="47" t="str">
        <f>IF(AND('R. Gestión '!$Z$52="Alta",'R. Gestión '!$AB$52="Catastrófico"),CONCATENATE("R8C",'R. Gestión '!$P$52),"")</f>
        <v/>
      </c>
      <c r="AJ23" s="47" t="str">
        <f>IF(AND('R. Gestión '!$Z$53="Alta",'R. Gestión '!$AB$53="Catastrófico"),CONCATENATE("R8C",'R. Gestión '!$P$53),"")</f>
        <v/>
      </c>
      <c r="AK23" s="47" t="str">
        <f>IF(AND('R. Gestión '!$Z$54="Alta",'R. Gestión '!$AB$54="Catastrófico"),CONCATENATE("R8C",'R. Gestión '!$P$54),"")</f>
        <v/>
      </c>
      <c r="AL23" s="47" t="str">
        <f>IF(AND('R. Gestión '!$Z$55="Alta",'R. Gestión '!$AB$55="Catastrófico"),CONCATENATE("R8C",'R. Gestión '!$P$55),"")</f>
        <v/>
      </c>
      <c r="AM23" s="48" t="str">
        <f>IF(AND('R. Gestión '!$Z$56="Alta",'R. Gestión '!$AB$56="Catastrófico"),CONCATENATE("R8C",'R. Gestión '!$P$56),"")</f>
        <v/>
      </c>
      <c r="AN23" s="74"/>
      <c r="AO23" s="646"/>
      <c r="AP23" s="647"/>
      <c r="AQ23" s="647"/>
      <c r="AR23" s="647"/>
      <c r="AS23" s="647"/>
      <c r="AT23" s="648"/>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row>
    <row r="24" spans="1:76" ht="15" customHeight="1" x14ac:dyDescent="0.25">
      <c r="A24" s="74"/>
      <c r="B24" s="595"/>
      <c r="C24" s="595"/>
      <c r="D24" s="596"/>
      <c r="E24" s="636"/>
      <c r="F24" s="637"/>
      <c r="G24" s="637"/>
      <c r="H24" s="637"/>
      <c r="I24" s="637"/>
      <c r="J24" s="58" t="str">
        <f>IF(AND('R. Gestión '!$Z$57="Alta",'R. Gestión '!$AB$57="Leve"),CONCATENATE("R9C",'R. Gestión '!$P$57),"")</f>
        <v/>
      </c>
      <c r="K24" s="59" t="str">
        <f>IF(AND('R. Gestión '!$Z$58="Alta",'R. Gestión '!$AB$58="Leve"),CONCATENATE("R9C",'R. Gestión '!$P$58),"")</f>
        <v/>
      </c>
      <c r="L24" s="59" t="str">
        <f>IF(AND('R. Gestión '!$Z$59="Alta",'R. Gestión '!$AB$59="Leve"),CONCATENATE("R9C",'R. Gestión '!$P$59),"")</f>
        <v/>
      </c>
      <c r="M24" s="59" t="str">
        <f>IF(AND('R. Gestión '!$Z$60="Alta",'R. Gestión '!$AB$60="Leve"),CONCATENATE("R9C",'R. Gestión '!$P$60),"")</f>
        <v/>
      </c>
      <c r="N24" s="59" t="str">
        <f>IF(AND('R. Gestión '!$Z$61="Alta",'R. Gestión '!$AB$61="Leve"),CONCATENATE("R9C",'R. Gestión '!$P$61),"")</f>
        <v/>
      </c>
      <c r="O24" s="60" t="str">
        <f>IF(AND('R. Gestión '!$Z$62="Alta",'R. Gestión '!$AB$62="Leve"),CONCATENATE("R9C",'R. Gestión '!$P$62),"")</f>
        <v/>
      </c>
      <c r="P24" s="58" t="str">
        <f>IF(AND('R. Gestión '!$Z$57="Alta",'R. Gestión '!$AB$57="Menor"),CONCATENATE("R9C",'R. Gestión '!$P$57),"")</f>
        <v/>
      </c>
      <c r="Q24" s="59" t="str">
        <f>IF(AND('R. Gestión '!$Z$58="Alta",'R. Gestión '!$AB$58="Menor"),CONCATENATE("R9C",'R. Gestión '!$P$58),"")</f>
        <v/>
      </c>
      <c r="R24" s="59" t="str">
        <f>IF(AND('R. Gestión '!$Z$59="Alta",'R. Gestión '!$AB$59="Menor"),CONCATENATE("R9C",'R. Gestión '!$P$59),"")</f>
        <v/>
      </c>
      <c r="S24" s="59" t="str">
        <f>IF(AND('R. Gestión '!$Z$60="Alta",'R. Gestión '!$AB$60="Menor"),CONCATENATE("R9C",'R. Gestión '!$P$60),"")</f>
        <v/>
      </c>
      <c r="T24" s="59" t="str">
        <f>IF(AND('R. Gestión '!$Z$61="Alta",'R. Gestión '!$AB$61="Menor"),CONCATENATE("R9C",'R. Gestión '!$P$61),"")</f>
        <v/>
      </c>
      <c r="U24" s="60" t="str">
        <f>IF(AND('R. Gestión '!$Z$62="Alta",'R. Gestión '!$AB$62="Menor"),CONCATENATE("R9C",'R. Gestión '!$P$62),"")</f>
        <v/>
      </c>
      <c r="V24" s="43" t="str">
        <f>IF(AND('R. Gestión '!$Z$57="Alta",'R. Gestión '!$AB$57="Moderado"),CONCATENATE("R9C",'R. Gestión '!$P$57),"")</f>
        <v/>
      </c>
      <c r="W24" s="44" t="str">
        <f>IF(AND('R. Gestión '!$Z$58="Alta",'R. Gestión '!$AB$58="Moderado"),CONCATENATE("R9C",'R. Gestión '!$P$58),"")</f>
        <v/>
      </c>
      <c r="X24" s="44" t="str">
        <f>IF(AND('R. Gestión '!$Z$59="Alta",'R. Gestión '!$AB$59="Moderado"),CONCATENATE("R9C",'R. Gestión '!$P$59),"")</f>
        <v/>
      </c>
      <c r="Y24" s="44" t="str">
        <f>IF(AND('R. Gestión '!$Z$60="Alta",'R. Gestión '!$AB$60="Moderado"),CONCATENATE("R9C",'R. Gestión '!$P$60),"")</f>
        <v/>
      </c>
      <c r="Z24" s="44" t="str">
        <f>IF(AND('R. Gestión '!$Z$61="Alta",'R. Gestión '!$AB$61="Moderado"),CONCATENATE("R9C",'R. Gestión '!$P$61),"")</f>
        <v/>
      </c>
      <c r="AA24" s="45" t="str">
        <f>IF(AND('R. Gestión '!$Z$62="Alta",'R. Gestión '!$AB$62="Moderado"),CONCATENATE("R9C",'R. Gestión '!$P$62),"")</f>
        <v/>
      </c>
      <c r="AB24" s="43" t="str">
        <f>IF(AND('R. Gestión '!$Z$57="Alta",'R. Gestión '!$AB$57="Mayor"),CONCATENATE("R9C",'R. Gestión '!$P$57),"")</f>
        <v/>
      </c>
      <c r="AC24" s="44" t="str">
        <f>IF(AND('R. Gestión '!$Z$58="Alta",'R. Gestión '!$AB$58="Mayor"),CONCATENATE("R9C",'R. Gestión '!$P$58),"")</f>
        <v/>
      </c>
      <c r="AD24" s="44" t="str">
        <f>IF(AND('R. Gestión '!$Z$59="Alta",'R. Gestión '!$AB$59="Mayor"),CONCATENATE("R9C",'R. Gestión '!$P$59),"")</f>
        <v/>
      </c>
      <c r="AE24" s="44" t="str">
        <f>IF(AND('R. Gestión '!$Z$60="Alta",'R. Gestión '!$AB$60="Mayor"),CONCATENATE("R9C",'R. Gestión '!$P$60),"")</f>
        <v/>
      </c>
      <c r="AF24" s="44" t="str">
        <f>IF(AND('R. Gestión '!$Z$61="Alta",'R. Gestión '!$AB$61="Mayor"),CONCATENATE("R9C",'R. Gestión '!$P$61),"")</f>
        <v/>
      </c>
      <c r="AG24" s="45" t="str">
        <f>IF(AND('R. Gestión '!$Z$62="Alta",'R. Gestión '!$AB$62="Mayor"),CONCATENATE("R9C",'R. Gestión '!$P$62),"")</f>
        <v/>
      </c>
      <c r="AH24" s="46" t="str">
        <f>IF(AND('R. Gestión '!$Z$57="Alta",'R. Gestión '!$AB$57="Catastrófico"),CONCATENATE("R9C",'R. Gestión '!$P$57),"")</f>
        <v/>
      </c>
      <c r="AI24" s="47" t="str">
        <f>IF(AND('R. Gestión '!$Z$58="Alta",'R. Gestión '!$AB$58="Catastrófico"),CONCATENATE("R9C",'R. Gestión '!$P$58),"")</f>
        <v/>
      </c>
      <c r="AJ24" s="47" t="str">
        <f>IF(AND('R. Gestión '!$Z$59="Alta",'R. Gestión '!$AB$59="Catastrófico"),CONCATENATE("R9C",'R. Gestión '!$P$59),"")</f>
        <v/>
      </c>
      <c r="AK24" s="47" t="str">
        <f>IF(AND('R. Gestión '!$Z$60="Alta",'R. Gestión '!$AB$60="Catastrófico"),CONCATENATE("R9C",'R. Gestión '!$P$60),"")</f>
        <v/>
      </c>
      <c r="AL24" s="47" t="str">
        <f>IF(AND('R. Gestión '!$Z$61="Alta",'R. Gestión '!$AB$61="Catastrófico"),CONCATENATE("R9C",'R. Gestión '!$P$61),"")</f>
        <v/>
      </c>
      <c r="AM24" s="48" t="str">
        <f>IF(AND('R. Gestión '!$Z$62="Alta",'R. Gestión '!$AB$62="Catastrófico"),CONCATENATE("R9C",'R. Gestión '!$P$62),"")</f>
        <v/>
      </c>
      <c r="AN24" s="74"/>
      <c r="AO24" s="646"/>
      <c r="AP24" s="647"/>
      <c r="AQ24" s="647"/>
      <c r="AR24" s="647"/>
      <c r="AS24" s="647"/>
      <c r="AT24" s="648"/>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row>
    <row r="25" spans="1:76" ht="15.75" customHeight="1" thickBot="1" x14ac:dyDescent="0.3">
      <c r="A25" s="74"/>
      <c r="B25" s="595"/>
      <c r="C25" s="595"/>
      <c r="D25" s="596"/>
      <c r="E25" s="639"/>
      <c r="F25" s="640"/>
      <c r="G25" s="640"/>
      <c r="H25" s="640"/>
      <c r="I25" s="640"/>
      <c r="J25" s="61" t="str">
        <f>IF(AND('R. Gestión '!$Z$63="Alta",'R. Gestión '!$AB$63="Leve"),CONCATENATE("R10C",'R. Gestión '!$P$63),"")</f>
        <v/>
      </c>
      <c r="K25" s="62" t="str">
        <f>IF(AND('R. Gestión '!$Z$64="Alta",'R. Gestión '!$AB$64="Leve"),CONCATENATE("R10C",'R. Gestión '!$P$64),"")</f>
        <v/>
      </c>
      <c r="L25" s="62" t="str">
        <f>IF(AND('R. Gestión '!$Z$65="Alta",'R. Gestión '!$AB$65="Leve"),CONCATENATE("R10C",'R. Gestión '!$P$65),"")</f>
        <v/>
      </c>
      <c r="M25" s="62" t="str">
        <f>IF(AND('R. Gestión '!$Z$66="Alta",'R. Gestión '!$AB$66="Leve"),CONCATENATE("R10C",'R. Gestión '!$P$66),"")</f>
        <v/>
      </c>
      <c r="N25" s="62" t="str">
        <f>IF(AND('R. Gestión '!$Z$67="Alta",'R. Gestión '!$AB$67="Leve"),CONCATENATE("R10C",'R. Gestión '!$P$67),"")</f>
        <v/>
      </c>
      <c r="O25" s="63" t="str">
        <f>IF(AND('R. Gestión '!$Z$68="Alta",'R. Gestión '!$AB$68="Leve"),CONCATENATE("R10C",'R. Gestión '!$P$68),"")</f>
        <v/>
      </c>
      <c r="P25" s="61" t="str">
        <f>IF(AND('R. Gestión '!$Z$63="Alta",'R. Gestión '!$AB$63="Menor"),CONCATENATE("R10C",'R. Gestión '!$P$63),"")</f>
        <v/>
      </c>
      <c r="Q25" s="62" t="str">
        <f>IF(AND('R. Gestión '!$Z$64="Alta",'R. Gestión '!$AB$64="Menor"),CONCATENATE("R10C",'R. Gestión '!$P$64),"")</f>
        <v/>
      </c>
      <c r="R25" s="62" t="str">
        <f>IF(AND('R. Gestión '!$Z$65="Alta",'R. Gestión '!$AB$65="Menor"),CONCATENATE("R10C",'R. Gestión '!$P$65),"")</f>
        <v/>
      </c>
      <c r="S25" s="62" t="str">
        <f>IF(AND('R. Gestión '!$Z$66="Alta",'R. Gestión '!$AB$66="Menor"),CONCATENATE("R10C",'R. Gestión '!$P$66),"")</f>
        <v/>
      </c>
      <c r="T25" s="62" t="str">
        <f>IF(AND('R. Gestión '!$Z$67="Alta",'R. Gestión '!$AB$67="Menor"),CONCATENATE("R10C",'R. Gestión '!$P$67),"")</f>
        <v/>
      </c>
      <c r="U25" s="63" t="str">
        <f>IF(AND('R. Gestión '!$Z$68="Alta",'R. Gestión '!$AB$68="Menor"),CONCATENATE("R10C",'R. Gestión '!$P$68),"")</f>
        <v/>
      </c>
      <c r="V25" s="49" t="str">
        <f>IF(AND('R. Gestión '!$Z$63="Alta",'R. Gestión '!$AB$63="Moderado"),CONCATENATE("R10C",'R. Gestión '!$P$63),"")</f>
        <v/>
      </c>
      <c r="W25" s="50" t="str">
        <f>IF(AND('R. Gestión '!$Z$64="Alta",'R. Gestión '!$AB$64="Moderado"),CONCATENATE("R10C",'R. Gestión '!$P$64),"")</f>
        <v/>
      </c>
      <c r="X25" s="50" t="str">
        <f>IF(AND('R. Gestión '!$Z$65="Alta",'R. Gestión '!$AB$65="Moderado"),CONCATENATE("R10C",'R. Gestión '!$P$65),"")</f>
        <v/>
      </c>
      <c r="Y25" s="50" t="str">
        <f>IF(AND('R. Gestión '!$Z$66="Alta",'R. Gestión '!$AB$66="Moderado"),CONCATENATE("R10C",'R. Gestión '!$P$66),"")</f>
        <v/>
      </c>
      <c r="Z25" s="50" t="str">
        <f>IF(AND('R. Gestión '!$Z$67="Alta",'R. Gestión '!$AB$67="Moderado"),CONCATENATE("R10C",'R. Gestión '!$P$67),"")</f>
        <v/>
      </c>
      <c r="AA25" s="51" t="str">
        <f>IF(AND('R. Gestión '!$Z$68="Alta",'R. Gestión '!$AB$68="Moderado"),CONCATENATE("R10C",'R. Gestión '!$P$68),"")</f>
        <v/>
      </c>
      <c r="AB25" s="49" t="str">
        <f>IF(AND('R. Gestión '!$Z$63="Alta",'R. Gestión '!$AB$63="Mayor"),CONCATENATE("R10C",'R. Gestión '!$P$63),"")</f>
        <v/>
      </c>
      <c r="AC25" s="50" t="str">
        <f>IF(AND('R. Gestión '!$Z$64="Alta",'R. Gestión '!$AB$64="Mayor"),CONCATENATE("R10C",'R. Gestión '!$P$64),"")</f>
        <v/>
      </c>
      <c r="AD25" s="50" t="str">
        <f>IF(AND('R. Gestión '!$Z$65="Alta",'R. Gestión '!$AB$65="Mayor"),CONCATENATE("R10C",'R. Gestión '!$P$65),"")</f>
        <v/>
      </c>
      <c r="AE25" s="50" t="str">
        <f>IF(AND('R. Gestión '!$Z$66="Alta",'R. Gestión '!$AB$66="Mayor"),CONCATENATE("R10C",'R. Gestión '!$P$66),"")</f>
        <v/>
      </c>
      <c r="AF25" s="50" t="str">
        <f>IF(AND('R. Gestión '!$Z$67="Alta",'R. Gestión '!$AB$67="Mayor"),CONCATENATE("R10C",'R. Gestión '!$P$67),"")</f>
        <v/>
      </c>
      <c r="AG25" s="51" t="str">
        <f>IF(AND('R. Gestión '!$Z$68="Alta",'R. Gestión '!$AB$68="Mayor"),CONCATENATE("R10C",'R. Gestión '!$P$68),"")</f>
        <v/>
      </c>
      <c r="AH25" s="52" t="str">
        <f>IF(AND('R. Gestión '!$Z$63="Alta",'R. Gestión '!$AB$63="Catastrófico"),CONCATENATE("R10C",'R. Gestión '!$P$63),"")</f>
        <v/>
      </c>
      <c r="AI25" s="53" t="str">
        <f>IF(AND('R. Gestión '!$Z$64="Alta",'R. Gestión '!$AB$64="Catastrófico"),CONCATENATE("R10C",'R. Gestión '!$P$64),"")</f>
        <v/>
      </c>
      <c r="AJ25" s="53" t="str">
        <f>IF(AND('R. Gestión '!$Z$65="Alta",'R. Gestión '!$AB$65="Catastrófico"),CONCATENATE("R10C",'R. Gestión '!$P$65),"")</f>
        <v/>
      </c>
      <c r="AK25" s="53" t="str">
        <f>IF(AND('R. Gestión '!$Z$66="Alta",'R. Gestión '!$AB$66="Catastrófico"),CONCATENATE("R10C",'R. Gestión '!$P$66),"")</f>
        <v/>
      </c>
      <c r="AL25" s="53" t="str">
        <f>IF(AND('R. Gestión '!$Z$67="Alta",'R. Gestión '!$AB$67="Catastrófico"),CONCATENATE("R10C",'R. Gestión '!$P$67),"")</f>
        <v/>
      </c>
      <c r="AM25" s="54" t="str">
        <f>IF(AND('R. Gestión '!$Z$68="Alta",'R. Gestión '!$AB$68="Catastrófico"),CONCATENATE("R10C",'R. Gestión '!$P$68),"")</f>
        <v/>
      </c>
      <c r="AN25" s="74"/>
      <c r="AO25" s="649"/>
      <c r="AP25" s="650"/>
      <c r="AQ25" s="650"/>
      <c r="AR25" s="650"/>
      <c r="AS25" s="650"/>
      <c r="AT25" s="651"/>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row>
    <row r="26" spans="1:76" ht="15" customHeight="1" x14ac:dyDescent="0.25">
      <c r="A26" s="74"/>
      <c r="B26" s="595"/>
      <c r="C26" s="595"/>
      <c r="D26" s="596"/>
      <c r="E26" s="633" t="s">
        <v>105</v>
      </c>
      <c r="F26" s="634"/>
      <c r="G26" s="634"/>
      <c r="H26" s="634"/>
      <c r="I26" s="635"/>
      <c r="J26" s="55" t="str">
        <f>IF(AND('R. Gestión '!$Z$9="Media",'R. Gestión '!$AB$9="Leve"),CONCATENATE("R1C",'R. Gestión '!$P$9),"")</f>
        <v/>
      </c>
      <c r="K26" s="56" t="str">
        <f>IF(AND('R. Gestión '!$Z$10="Media",'R. Gestión '!$AB$10="Leve"),CONCATENATE("R1C",'R. Gestión '!$P$10),"")</f>
        <v/>
      </c>
      <c r="L26" s="56" t="str">
        <f>IF(AND('R. Gestión '!$Z$11="Media",'R. Gestión '!$AB$11="Leve"),CONCATENATE("R1C",'R. Gestión '!$P$11),"")</f>
        <v/>
      </c>
      <c r="M26" s="56" t="str">
        <f>IF(AND('R. Gestión '!$Z$12="Media",'R. Gestión '!$AB$12="Leve"),CONCATENATE("R1C",'R. Gestión '!$P$12),"")</f>
        <v/>
      </c>
      <c r="N26" s="56" t="str">
        <f>IF(AND('R. Gestión '!$Z$13="Media",'R. Gestión '!$AB$13="Leve"),CONCATENATE("R1C",'R. Gestión '!$P$13),"")</f>
        <v/>
      </c>
      <c r="O26" s="57" t="str">
        <f>IF(AND('R. Gestión '!$Z$14="Media",'R. Gestión '!$AB$14="Leve"),CONCATENATE("R1C",'R. Gestión '!$P$14),"")</f>
        <v/>
      </c>
      <c r="P26" s="55" t="str">
        <f>IF(AND('R. Gestión '!$Z$9="Media",'R. Gestión '!$AB$9="Menor"),CONCATENATE("R1C",'R. Gestión '!$P$9),"")</f>
        <v/>
      </c>
      <c r="Q26" s="56" t="str">
        <f>IF(AND('R. Gestión '!$Z$10="Media",'R. Gestión '!$AB$10="Menor"),CONCATENATE("R1C",'R. Gestión '!$P$10),"")</f>
        <v/>
      </c>
      <c r="R26" s="56" t="str">
        <f>IF(AND('R. Gestión '!$Z$11="Media",'R. Gestión '!$AB$11="Menor"),CONCATENATE("R1C",'R. Gestión '!$P$11),"")</f>
        <v/>
      </c>
      <c r="S26" s="56" t="str">
        <f>IF(AND('R. Gestión '!$Z$12="Media",'R. Gestión '!$AB$12="Menor"),CONCATENATE("R1C",'R. Gestión '!$P$12),"")</f>
        <v/>
      </c>
      <c r="T26" s="56" t="str">
        <f>IF(AND('R. Gestión '!$Z$13="Media",'R. Gestión '!$AB$13="Menor"),CONCATENATE("R1C",'R. Gestión '!$P$13),"")</f>
        <v/>
      </c>
      <c r="U26" s="57" t="str">
        <f>IF(AND('R. Gestión '!$Z$14="Media",'R. Gestión '!$AB$14="Menor"),CONCATENATE("R1C",'R. Gestión '!$P$14),"")</f>
        <v/>
      </c>
      <c r="V26" s="55" t="str">
        <f>IF(AND('R. Gestión '!$Z$9="Media",'R. Gestión '!$AB$9="Moderado"),CONCATENATE("R1C",'R. Gestión '!$P$9),"")</f>
        <v/>
      </c>
      <c r="W26" s="56" t="str">
        <f>IF(AND('R. Gestión '!$Z$10="Media",'R. Gestión '!$AB$10="Moderado"),CONCATENATE("R1C",'R. Gestión '!$P$10),"")</f>
        <v/>
      </c>
      <c r="X26" s="56" t="str">
        <f>IF(AND('R. Gestión '!$Z$11="Media",'R. Gestión '!$AB$11="Moderado"),CONCATENATE("R1C",'R. Gestión '!$P$11),"")</f>
        <v/>
      </c>
      <c r="Y26" s="56" t="str">
        <f>IF(AND('R. Gestión '!$Z$12="Media",'R. Gestión '!$AB$12="Moderado"),CONCATENATE("R1C",'R. Gestión '!$P$12),"")</f>
        <v/>
      </c>
      <c r="Z26" s="56" t="str">
        <f>IF(AND('R. Gestión '!$Z$13="Media",'R. Gestión '!$AB$13="Moderado"),CONCATENATE("R1C",'R. Gestión '!$P$13),"")</f>
        <v/>
      </c>
      <c r="AA26" s="57" t="str">
        <f>IF(AND('R. Gestión '!$Z$14="Media",'R. Gestión '!$AB$14="Moderado"),CONCATENATE("R1C",'R. Gestión '!$P$14),"")</f>
        <v/>
      </c>
      <c r="AB26" s="37" t="str">
        <f>IF(AND('R. Gestión '!$Z$9="Media",'R. Gestión '!$AB$9="Mayor"),CONCATENATE("R1C",'R. Gestión '!$P$9),"")</f>
        <v/>
      </c>
      <c r="AC26" s="38" t="str">
        <f>IF(AND('R. Gestión '!$Z$10="Media",'R. Gestión '!$AB$10="Mayor"),CONCATENATE("R1C",'R. Gestión '!$P$10),"")</f>
        <v/>
      </c>
      <c r="AD26" s="38" t="str">
        <f>IF(AND('R. Gestión '!$Z$11="Media",'R. Gestión '!$AB$11="Mayor"),CONCATENATE("R1C",'R. Gestión '!$P$11),"")</f>
        <v/>
      </c>
      <c r="AE26" s="38" t="str">
        <f>IF(AND('R. Gestión '!$Z$12="Media",'R. Gestión '!$AB$12="Mayor"),CONCATENATE("R1C",'R. Gestión '!$P$12),"")</f>
        <v/>
      </c>
      <c r="AF26" s="38" t="str">
        <f>IF(AND('R. Gestión '!$Z$13="Media",'R. Gestión '!$AB$13="Mayor"),CONCATENATE("R1C",'R. Gestión '!$P$13),"")</f>
        <v/>
      </c>
      <c r="AG26" s="39" t="str">
        <f>IF(AND('R. Gestión '!$Z$14="Media",'R. Gestión '!$AB$14="Mayor"),CONCATENATE("R1C",'R. Gestión '!$P$14),"")</f>
        <v/>
      </c>
      <c r="AH26" s="40" t="str">
        <f>IF(AND('R. Gestión '!$Z$9="Media",'R. Gestión '!$AB$9="Catastrófico"),CONCATENATE("R1C",'R. Gestión '!$P$9),"")</f>
        <v/>
      </c>
      <c r="AI26" s="41" t="str">
        <f>IF(AND('R. Gestión '!$Z$10="Media",'R. Gestión '!$AB$10="Catastrófico"),CONCATENATE("R1C",'R. Gestión '!$P$10),"")</f>
        <v/>
      </c>
      <c r="AJ26" s="41" t="str">
        <f>IF(AND('R. Gestión '!$Z$11="Media",'R. Gestión '!$AB$11="Catastrófico"),CONCATENATE("R1C",'R. Gestión '!$P$11),"")</f>
        <v/>
      </c>
      <c r="AK26" s="41" t="str">
        <f>IF(AND('R. Gestión '!$Z$12="Media",'R. Gestión '!$AB$12="Catastrófico"),CONCATENATE("R1C",'R. Gestión '!$P$12),"")</f>
        <v/>
      </c>
      <c r="AL26" s="41" t="str">
        <f>IF(AND('R. Gestión '!$Z$13="Media",'R. Gestión '!$AB$13="Catastrófico"),CONCATENATE("R1C",'R. Gestión '!$P$13),"")</f>
        <v/>
      </c>
      <c r="AM26" s="42" t="str">
        <f>IF(AND('R. Gestión '!$Z$14="Media",'R. Gestión '!$AB$14="Catastrófico"),CONCATENATE("R1C",'R. Gestión '!$P$14),"")</f>
        <v/>
      </c>
      <c r="AN26" s="74"/>
      <c r="AO26" s="673" t="s">
        <v>71</v>
      </c>
      <c r="AP26" s="674"/>
      <c r="AQ26" s="674"/>
      <c r="AR26" s="674"/>
      <c r="AS26" s="674"/>
      <c r="AT26" s="675"/>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row>
    <row r="27" spans="1:76" ht="15" customHeight="1" x14ac:dyDescent="0.25">
      <c r="A27" s="74"/>
      <c r="B27" s="595"/>
      <c r="C27" s="595"/>
      <c r="D27" s="596"/>
      <c r="E27" s="652"/>
      <c r="F27" s="637"/>
      <c r="G27" s="637"/>
      <c r="H27" s="637"/>
      <c r="I27" s="638"/>
      <c r="J27" s="58" t="str">
        <f>IF(AND('R. Gestión '!$Z$15="Media",'R. Gestión '!$AB$15="Leve"),CONCATENATE("R2C",'R. Gestión '!$P$15),"")</f>
        <v/>
      </c>
      <c r="K27" s="59" t="str">
        <f>IF(AND('R. Gestión '!$Z$16="Media",'R. Gestión '!$AB$16="Leve"),CONCATENATE("R2C",'R. Gestión '!$P$16),"")</f>
        <v/>
      </c>
      <c r="L27" s="59" t="str">
        <f>IF(AND('R. Gestión '!$Z$17="Media",'R. Gestión '!$AB$17="Leve"),CONCATENATE("R2C",'R. Gestión '!$P$17),"")</f>
        <v/>
      </c>
      <c r="M27" s="59" t="str">
        <f>IF(AND('R. Gestión '!$Z$18="Media",'R. Gestión '!$AB$18="Leve"),CONCATENATE("R2C",'R. Gestión '!$P$18),"")</f>
        <v/>
      </c>
      <c r="N27" s="59" t="str">
        <f>IF(AND('R. Gestión '!$Z$19="Media",'R. Gestión '!$AB$19="Leve"),CONCATENATE("R2C",'R. Gestión '!$P$19),"")</f>
        <v/>
      </c>
      <c r="O27" s="60" t="str">
        <f>IF(AND('R. Gestión '!$Z$20="Media",'R. Gestión '!$AB$20="Leve"),CONCATENATE("R2C",'R. Gestión '!$P$20),"")</f>
        <v/>
      </c>
      <c r="P27" s="58" t="str">
        <f>IF(AND('R. Gestión '!$Z$15="Media",'R. Gestión '!$AB$15="Menor"),CONCATENATE("R2C",'R. Gestión '!$P$15),"")</f>
        <v/>
      </c>
      <c r="Q27" s="59" t="str">
        <f>IF(AND('R. Gestión '!$Z$16="Media",'R. Gestión '!$AB$16="Menor"),CONCATENATE("R2C",'R. Gestión '!$P$16),"")</f>
        <v/>
      </c>
      <c r="R27" s="59" t="str">
        <f>IF(AND('R. Gestión '!$Z$17="Media",'R. Gestión '!$AB$17="Menor"),CONCATENATE("R2C",'R. Gestión '!$P$17),"")</f>
        <v/>
      </c>
      <c r="S27" s="59" t="str">
        <f>IF(AND('R. Gestión '!$Z$18="Media",'R. Gestión '!$AB$18="Menor"),CONCATENATE("R2C",'R. Gestión '!$P$18),"")</f>
        <v/>
      </c>
      <c r="T27" s="59" t="str">
        <f>IF(AND('R. Gestión '!$Z$19="Media",'R. Gestión '!$AB$19="Menor"),CONCATENATE("R2C",'R. Gestión '!$P$19),"")</f>
        <v/>
      </c>
      <c r="U27" s="60" t="str">
        <f>IF(AND('R. Gestión '!$Z$20="Media",'R. Gestión '!$AB$20="Menor"),CONCATENATE("R2C",'R. Gestión '!$P$20),"")</f>
        <v/>
      </c>
      <c r="V27" s="58" t="str">
        <f>IF(AND('R. Gestión '!$Z$15="Media",'R. Gestión '!$AB$15="Moderado"),CONCATENATE("R2C",'R. Gestión '!$P$15),"")</f>
        <v/>
      </c>
      <c r="W27" s="59" t="str">
        <f>IF(AND('R. Gestión '!$Z$16="Media",'R. Gestión '!$AB$16="Moderado"),CONCATENATE("R2C",'R. Gestión '!$P$16),"")</f>
        <v/>
      </c>
      <c r="X27" s="59" t="str">
        <f>IF(AND('R. Gestión '!$Z$17="Media",'R. Gestión '!$AB$17="Moderado"),CONCATENATE("R2C",'R. Gestión '!$P$17),"")</f>
        <v/>
      </c>
      <c r="Y27" s="59" t="str">
        <f>IF(AND('R. Gestión '!$Z$18="Media",'R. Gestión '!$AB$18="Moderado"),CONCATENATE("R2C",'R. Gestión '!$P$18),"")</f>
        <v/>
      </c>
      <c r="Z27" s="59" t="str">
        <f>IF(AND('R. Gestión '!$Z$19="Media",'R. Gestión '!$AB$19="Moderado"),CONCATENATE("R2C",'R. Gestión '!$P$19),"")</f>
        <v/>
      </c>
      <c r="AA27" s="60" t="str">
        <f>IF(AND('R. Gestión '!$Z$20="Media",'R. Gestión '!$AB$20="Moderado"),CONCATENATE("R2C",'R. Gestión '!$P$20),"")</f>
        <v/>
      </c>
      <c r="AB27" s="43" t="str">
        <f>IF(AND('R. Gestión '!$Z$15="Media",'R. Gestión '!$AB$15="Mayor"),CONCATENATE("R2C",'R. Gestión '!$P$15),"")</f>
        <v/>
      </c>
      <c r="AC27" s="44" t="str">
        <f>IF(AND('R. Gestión '!$Z$16="Media",'R. Gestión '!$AB$16="Mayor"),CONCATENATE("R2C",'R. Gestión '!$P$16),"")</f>
        <v/>
      </c>
      <c r="AD27" s="44" t="str">
        <f>IF(AND('R. Gestión '!$Z$17="Media",'R. Gestión '!$AB$17="Mayor"),CONCATENATE("R2C",'R. Gestión '!$P$17),"")</f>
        <v/>
      </c>
      <c r="AE27" s="44" t="str">
        <f>IF(AND('R. Gestión '!$Z$18="Media",'R. Gestión '!$AB$18="Mayor"),CONCATENATE("R2C",'R. Gestión '!$P$18),"")</f>
        <v/>
      </c>
      <c r="AF27" s="44" t="str">
        <f>IF(AND('R. Gestión '!$Z$19="Media",'R. Gestión '!$AB$19="Mayor"),CONCATENATE("R2C",'R. Gestión '!$P$19),"")</f>
        <v/>
      </c>
      <c r="AG27" s="45" t="str">
        <f>IF(AND('R. Gestión '!$Z$20="Media",'R. Gestión '!$AB$20="Mayor"),CONCATENATE("R2C",'R. Gestión '!$P$20),"")</f>
        <v/>
      </c>
      <c r="AH27" s="46" t="str">
        <f>IF(AND('R. Gestión '!$Z$15="Media",'R. Gestión '!$AB$15="Catastrófico"),CONCATENATE("R2C",'R. Gestión '!$P$15),"")</f>
        <v/>
      </c>
      <c r="AI27" s="47" t="str">
        <f>IF(AND('R. Gestión '!$Z$16="Media",'R. Gestión '!$AB$16="Catastrófico"),CONCATENATE("R2C",'R. Gestión '!$P$16),"")</f>
        <v/>
      </c>
      <c r="AJ27" s="47" t="str">
        <f>IF(AND('R. Gestión '!$Z$17="Media",'R. Gestión '!$AB$17="Catastrófico"),CONCATENATE("R2C",'R. Gestión '!$P$17),"")</f>
        <v/>
      </c>
      <c r="AK27" s="47" t="str">
        <f>IF(AND('R. Gestión '!$Z$18="Media",'R. Gestión '!$AB$18="Catastrófico"),CONCATENATE("R2C",'R. Gestión '!$P$18),"")</f>
        <v/>
      </c>
      <c r="AL27" s="47" t="str">
        <f>IF(AND('R. Gestión '!$Z$19="Media",'R. Gestión '!$AB$19="Catastrófico"),CONCATENATE("R2C",'R. Gestión '!$P$19),"")</f>
        <v/>
      </c>
      <c r="AM27" s="48" t="str">
        <f>IF(AND('R. Gestión '!$Z$20="Media",'R. Gestión '!$AB$20="Catastrófico"),CONCATENATE("R2C",'R. Gestión '!$P$20),"")</f>
        <v/>
      </c>
      <c r="AN27" s="74"/>
      <c r="AO27" s="676"/>
      <c r="AP27" s="677"/>
      <c r="AQ27" s="677"/>
      <c r="AR27" s="677"/>
      <c r="AS27" s="677"/>
      <c r="AT27" s="678"/>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row>
    <row r="28" spans="1:76" ht="15" customHeight="1" x14ac:dyDescent="0.25">
      <c r="A28" s="74"/>
      <c r="B28" s="595"/>
      <c r="C28" s="595"/>
      <c r="D28" s="596"/>
      <c r="E28" s="636"/>
      <c r="F28" s="637"/>
      <c r="G28" s="637"/>
      <c r="H28" s="637"/>
      <c r="I28" s="638"/>
      <c r="J28" s="58" t="str">
        <f>IF(AND('R. Gestión '!$Z$21="Media",'R. Gestión '!$AB$21="Leve"),CONCATENATE("R3C",'R. Gestión '!$P$21),"")</f>
        <v/>
      </c>
      <c r="K28" s="59" t="str">
        <f>IF(AND('R. Gestión '!$Z$22="Media",'R. Gestión '!$AB$22="Leve"),CONCATENATE("R3C",'R. Gestión '!$P$22),"")</f>
        <v/>
      </c>
      <c r="L28" s="59" t="str">
        <f>IF(AND('R. Gestión '!$Z$23="Media",'R. Gestión '!$AB$23="Leve"),CONCATENATE("R3C",'R. Gestión '!$P$23),"")</f>
        <v/>
      </c>
      <c r="M28" s="59" t="str">
        <f>IF(AND('R. Gestión '!$Z$24="Media",'R. Gestión '!$AB$24="Leve"),CONCATENATE("R3C",'R. Gestión '!$P$24),"")</f>
        <v/>
      </c>
      <c r="N28" s="59" t="str">
        <f>IF(AND('R. Gestión '!$Z$25="Media",'R. Gestión '!$AB$25="Leve"),CONCATENATE("R3C",'R. Gestión '!$P$25),"")</f>
        <v/>
      </c>
      <c r="O28" s="60" t="str">
        <f>IF(AND('R. Gestión '!$Z$26="Media",'R. Gestión '!$AB$26="Leve"),CONCATENATE("R3C",'R. Gestión '!$P$26),"")</f>
        <v/>
      </c>
      <c r="P28" s="58" t="str">
        <f>IF(AND('R. Gestión '!$Z$21="Media",'R. Gestión '!$AB$21="Menor"),CONCATENATE("R3C",'R. Gestión '!$P$21),"")</f>
        <v/>
      </c>
      <c r="Q28" s="59" t="str">
        <f>IF(AND('R. Gestión '!$Z$22="Media",'R. Gestión '!$AB$22="Menor"),CONCATENATE("R3C",'R. Gestión '!$P$22),"")</f>
        <v/>
      </c>
      <c r="R28" s="59" t="str">
        <f>IF(AND('R. Gestión '!$Z$23="Media",'R. Gestión '!$AB$23="Menor"),CONCATENATE("R3C",'R. Gestión '!$P$23),"")</f>
        <v/>
      </c>
      <c r="S28" s="59" t="str">
        <f>IF(AND('R. Gestión '!$Z$24="Media",'R. Gestión '!$AB$24="Menor"),CONCATENATE("R3C",'R. Gestión '!$P$24),"")</f>
        <v/>
      </c>
      <c r="T28" s="59" t="str">
        <f>IF(AND('R. Gestión '!$Z$25="Media",'R. Gestión '!$AB$25="Menor"),CONCATENATE("R3C",'R. Gestión '!$P$25),"")</f>
        <v/>
      </c>
      <c r="U28" s="60" t="str">
        <f>IF(AND('R. Gestión '!$Z$26="Media",'R. Gestión '!$AB$26="Menor"),CONCATENATE("R3C",'R. Gestión '!$P$26),"")</f>
        <v/>
      </c>
      <c r="V28" s="58" t="str">
        <f>IF(AND('R. Gestión '!$Z$21="Media",'R. Gestión '!$AB$21="Moderado"),CONCATENATE("R3C",'R. Gestión '!$P$21),"")</f>
        <v/>
      </c>
      <c r="W28" s="59" t="str">
        <f>IF(AND('R. Gestión '!$Z$22="Media",'R. Gestión '!$AB$22="Moderado"),CONCATENATE("R3C",'R. Gestión '!$P$22),"")</f>
        <v/>
      </c>
      <c r="X28" s="59" t="str">
        <f>IF(AND('R. Gestión '!$Z$23="Media",'R. Gestión '!$AB$23="Moderado"),CONCATENATE("R3C",'R. Gestión '!$P$23),"")</f>
        <v/>
      </c>
      <c r="Y28" s="59" t="str">
        <f>IF(AND('R. Gestión '!$Z$24="Media",'R. Gestión '!$AB$24="Moderado"),CONCATENATE("R3C",'R. Gestión '!$P$24),"")</f>
        <v/>
      </c>
      <c r="Z28" s="59" t="str">
        <f>IF(AND('R. Gestión '!$Z$25="Media",'R. Gestión '!$AB$25="Moderado"),CONCATENATE("R3C",'R. Gestión '!$P$25),"")</f>
        <v/>
      </c>
      <c r="AA28" s="60" t="str">
        <f>IF(AND('R. Gestión '!$Z$26="Media",'R. Gestión '!$AB$26="Moderado"),CONCATENATE("R3C",'R. Gestión '!$P$26),"")</f>
        <v/>
      </c>
      <c r="AB28" s="43" t="str">
        <f>IF(AND('R. Gestión '!$Z$21="Media",'R. Gestión '!$AB$21="Mayor"),CONCATENATE("R3C",'R. Gestión '!$P$21),"")</f>
        <v/>
      </c>
      <c r="AC28" s="44" t="str">
        <f>IF(AND('R. Gestión '!$Z$22="Media",'R. Gestión '!$AB$22="Mayor"),CONCATENATE("R3C",'R. Gestión '!$P$22),"")</f>
        <v/>
      </c>
      <c r="AD28" s="44" t="str">
        <f>IF(AND('R. Gestión '!$Z$23="Media",'R. Gestión '!$AB$23="Mayor"),CONCATENATE("R3C",'R. Gestión '!$P$23),"")</f>
        <v/>
      </c>
      <c r="AE28" s="44" t="str">
        <f>IF(AND('R. Gestión '!$Z$24="Media",'R. Gestión '!$AB$24="Mayor"),CONCATENATE("R3C",'R. Gestión '!$P$24),"")</f>
        <v/>
      </c>
      <c r="AF28" s="44" t="str">
        <f>IF(AND('R. Gestión '!$Z$25="Media",'R. Gestión '!$AB$25="Mayor"),CONCATENATE("R3C",'R. Gestión '!$P$25),"")</f>
        <v/>
      </c>
      <c r="AG28" s="45" t="str">
        <f>IF(AND('R. Gestión '!$Z$26="Media",'R. Gestión '!$AB$26="Mayor"),CONCATENATE("R3C",'R. Gestión '!$P$26),"")</f>
        <v/>
      </c>
      <c r="AH28" s="46" t="str">
        <f>IF(AND('R. Gestión '!$Z$21="Media",'R. Gestión '!$AB$21="Catastrófico"),CONCATENATE("R3C",'R. Gestión '!$P$21),"")</f>
        <v/>
      </c>
      <c r="AI28" s="47" t="str">
        <f>IF(AND('R. Gestión '!$Z$22="Media",'R. Gestión '!$AB$22="Catastrófico"),CONCATENATE("R3C",'R. Gestión '!$P$22),"")</f>
        <v/>
      </c>
      <c r="AJ28" s="47" t="str">
        <f>IF(AND('R. Gestión '!$Z$23="Media",'R. Gestión '!$AB$23="Catastrófico"),CONCATENATE("R3C",'R. Gestión '!$P$23),"")</f>
        <v/>
      </c>
      <c r="AK28" s="47" t="str">
        <f>IF(AND('R. Gestión '!$Z$24="Media",'R. Gestión '!$AB$24="Catastrófico"),CONCATENATE("R3C",'R. Gestión '!$P$24),"")</f>
        <v/>
      </c>
      <c r="AL28" s="47" t="str">
        <f>IF(AND('R. Gestión '!$Z$25="Media",'R. Gestión '!$AB$25="Catastrófico"),CONCATENATE("R3C",'R. Gestión '!$P$25),"")</f>
        <v/>
      </c>
      <c r="AM28" s="48" t="str">
        <f>IF(AND('R. Gestión '!$Z$26="Media",'R. Gestión '!$AB$26="Catastrófico"),CONCATENATE("R3C",'R. Gestión '!$P$26),"")</f>
        <v/>
      </c>
      <c r="AN28" s="74"/>
      <c r="AO28" s="676"/>
      <c r="AP28" s="677"/>
      <c r="AQ28" s="677"/>
      <c r="AR28" s="677"/>
      <c r="AS28" s="677"/>
      <c r="AT28" s="678"/>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row>
    <row r="29" spans="1:76" ht="15" customHeight="1" x14ac:dyDescent="0.25">
      <c r="A29" s="74"/>
      <c r="B29" s="595"/>
      <c r="C29" s="595"/>
      <c r="D29" s="596"/>
      <c r="E29" s="636"/>
      <c r="F29" s="637"/>
      <c r="G29" s="637"/>
      <c r="H29" s="637"/>
      <c r="I29" s="638"/>
      <c r="J29" s="58" t="str">
        <f>IF(AND('R. Gestión '!$Z$27="Media",'R. Gestión '!$AB$27="Leve"),CONCATENATE("R4C",'R. Gestión '!$P$27),"")</f>
        <v/>
      </c>
      <c r="K29" s="59" t="str">
        <f>IF(AND('R. Gestión '!$Z$28="Media",'R. Gestión '!$AB$28="Leve"),CONCATENATE("R4C",'R. Gestión '!$P$28),"")</f>
        <v/>
      </c>
      <c r="L29" s="59" t="str">
        <f>IF(AND('R. Gestión '!$Z$29="Media",'R. Gestión '!$AB$29="Leve"),CONCATENATE("R4C",'R. Gestión '!$P$29),"")</f>
        <v/>
      </c>
      <c r="M29" s="59" t="str">
        <f>IF(AND('R. Gestión '!$Z$30="Media",'R. Gestión '!$AB$30="Leve"),CONCATENATE("R4C",'R. Gestión '!$P$30),"")</f>
        <v/>
      </c>
      <c r="N29" s="59" t="str">
        <f>IF(AND('R. Gestión '!$Z$31="Media",'R. Gestión '!$AB$31="Leve"),CONCATENATE("R4C",'R. Gestión '!$P$31),"")</f>
        <v/>
      </c>
      <c r="O29" s="60" t="str">
        <f>IF(AND('R. Gestión '!$Z$32="Media",'R. Gestión '!$AB$32="Leve"),CONCATENATE("R4C",'R. Gestión '!$P$32),"")</f>
        <v/>
      </c>
      <c r="P29" s="58" t="str">
        <f>IF(AND('R. Gestión '!$Z$27="Media",'R. Gestión '!$AB$27="Menor"),CONCATENATE("R4C",'R. Gestión '!$P$27),"")</f>
        <v/>
      </c>
      <c r="Q29" s="59" t="str">
        <f>IF(AND('R. Gestión '!$Z$28="Media",'R. Gestión '!$AB$28="Menor"),CONCATENATE("R4C",'R. Gestión '!$P$28),"")</f>
        <v/>
      </c>
      <c r="R29" s="59" t="str">
        <f>IF(AND('R. Gestión '!$Z$29="Media",'R. Gestión '!$AB$29="Menor"),CONCATENATE("R4C",'R. Gestión '!$P$29),"")</f>
        <v/>
      </c>
      <c r="S29" s="59" t="str">
        <f>IF(AND('R. Gestión '!$Z$30="Media",'R. Gestión '!$AB$30="Menor"),CONCATENATE("R4C",'R. Gestión '!$P$30),"")</f>
        <v/>
      </c>
      <c r="T29" s="59" t="str">
        <f>IF(AND('R. Gestión '!$Z$31="Media",'R. Gestión '!$AB$31="Menor"),CONCATENATE("R4C",'R. Gestión '!$P$31),"")</f>
        <v/>
      </c>
      <c r="U29" s="60" t="str">
        <f>IF(AND('R. Gestión '!$Z$32="Media",'R. Gestión '!$AB$32="Menor"),CONCATENATE("R4C",'R. Gestión '!$P$32),"")</f>
        <v/>
      </c>
      <c r="V29" s="58" t="str">
        <f>IF(AND('R. Gestión '!$Z$27="Media",'R. Gestión '!$AB$27="Moderado"),CONCATENATE("R4C",'R. Gestión '!$P$27),"")</f>
        <v/>
      </c>
      <c r="W29" s="59" t="str">
        <f>IF(AND('R. Gestión '!$Z$28="Media",'R. Gestión '!$AB$28="Moderado"),CONCATENATE("R4C",'R. Gestión '!$P$28),"")</f>
        <v/>
      </c>
      <c r="X29" s="59" t="str">
        <f>IF(AND('R. Gestión '!$Z$29="Media",'R. Gestión '!$AB$29="Moderado"),CONCATENATE("R4C",'R. Gestión '!$P$29),"")</f>
        <v/>
      </c>
      <c r="Y29" s="59" t="str">
        <f>IF(AND('R. Gestión '!$Z$30="Media",'R. Gestión '!$AB$30="Moderado"),CONCATENATE("R4C",'R. Gestión '!$P$30),"")</f>
        <v/>
      </c>
      <c r="Z29" s="59" t="str">
        <f>IF(AND('R. Gestión '!$Z$31="Media",'R. Gestión '!$AB$31="Moderado"),CONCATENATE("R4C",'R. Gestión '!$P$31),"")</f>
        <v/>
      </c>
      <c r="AA29" s="60" t="str">
        <f>IF(AND('R. Gestión '!$Z$32="Media",'R. Gestión '!$AB$32="Moderado"),CONCATENATE("R4C",'R. Gestión '!$P$32),"")</f>
        <v/>
      </c>
      <c r="AB29" s="43" t="str">
        <f>IF(AND('R. Gestión '!$Z$27="Media",'R. Gestión '!$AB$27="Mayor"),CONCATENATE("R4C",'R. Gestión '!$P$27),"")</f>
        <v/>
      </c>
      <c r="AC29" s="44" t="str">
        <f>IF(AND('R. Gestión '!$Z$28="Media",'R. Gestión '!$AB$28="Mayor"),CONCATENATE("R4C",'R. Gestión '!$P$28),"")</f>
        <v/>
      </c>
      <c r="AD29" s="44" t="str">
        <f>IF(AND('R. Gestión '!$Z$29="Media",'R. Gestión '!$AB$29="Mayor"),CONCATENATE("R4C",'R. Gestión '!$P$29),"")</f>
        <v/>
      </c>
      <c r="AE29" s="44" t="str">
        <f>IF(AND('R. Gestión '!$Z$30="Media",'R. Gestión '!$AB$30="Mayor"),CONCATENATE("R4C",'R. Gestión '!$P$30),"")</f>
        <v/>
      </c>
      <c r="AF29" s="44" t="str">
        <f>IF(AND('R. Gestión '!$Z$31="Media",'R. Gestión '!$AB$31="Mayor"),CONCATENATE("R4C",'R. Gestión '!$P$31),"")</f>
        <v/>
      </c>
      <c r="AG29" s="45" t="str">
        <f>IF(AND('R. Gestión '!$Z$32="Media",'R. Gestión '!$AB$32="Mayor"),CONCATENATE("R4C",'R. Gestión '!$P$32),"")</f>
        <v/>
      </c>
      <c r="AH29" s="46" t="str">
        <f>IF(AND('R. Gestión '!$Z$27="Media",'R. Gestión '!$AB$27="Catastrófico"),CONCATENATE("R4C",'R. Gestión '!$P$27),"")</f>
        <v/>
      </c>
      <c r="AI29" s="47" t="str">
        <f>IF(AND('R. Gestión '!$Z$28="Media",'R. Gestión '!$AB$28="Catastrófico"),CONCATENATE("R4C",'R. Gestión '!$P$28),"")</f>
        <v/>
      </c>
      <c r="AJ29" s="47" t="str">
        <f>IF(AND('R. Gestión '!$Z$29="Media",'R. Gestión '!$AB$29="Catastrófico"),CONCATENATE("R4C",'R. Gestión '!$P$29),"")</f>
        <v/>
      </c>
      <c r="AK29" s="47" t="str">
        <f>IF(AND('R. Gestión '!$Z$30="Media",'R. Gestión '!$AB$30="Catastrófico"),CONCATENATE("R4C",'R. Gestión '!$P$30),"")</f>
        <v/>
      </c>
      <c r="AL29" s="47" t="str">
        <f>IF(AND('R. Gestión '!$Z$31="Media",'R. Gestión '!$AB$31="Catastrófico"),CONCATENATE("R4C",'R. Gestión '!$P$31),"")</f>
        <v/>
      </c>
      <c r="AM29" s="48" t="str">
        <f>IF(AND('R. Gestión '!$Z$32="Media",'R. Gestión '!$AB$32="Catastrófico"),CONCATENATE("R4C",'R. Gestión '!$P$32),"")</f>
        <v/>
      </c>
      <c r="AN29" s="74"/>
      <c r="AO29" s="676"/>
      <c r="AP29" s="677"/>
      <c r="AQ29" s="677"/>
      <c r="AR29" s="677"/>
      <c r="AS29" s="677"/>
      <c r="AT29" s="678"/>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row>
    <row r="30" spans="1:76" ht="15" customHeight="1" x14ac:dyDescent="0.25">
      <c r="A30" s="74"/>
      <c r="B30" s="595"/>
      <c r="C30" s="595"/>
      <c r="D30" s="596"/>
      <c r="E30" s="636"/>
      <c r="F30" s="637"/>
      <c r="G30" s="637"/>
      <c r="H30" s="637"/>
      <c r="I30" s="638"/>
      <c r="J30" s="58" t="str">
        <f>IF(AND('R. Gestión '!$Z$33="Media",'R. Gestión '!$AB$33="Leve"),CONCATENATE("R5C",'R. Gestión '!$P$33),"")</f>
        <v/>
      </c>
      <c r="K30" s="59" t="str">
        <f>IF(AND('R. Gestión '!$Z$34="Media",'R. Gestión '!$AB$34="Leve"),CONCATENATE("R5C",'R. Gestión '!$P$34),"")</f>
        <v/>
      </c>
      <c r="L30" s="59" t="str">
        <f>IF(AND('R. Gestión '!$Z$35="Media",'R. Gestión '!$AB$35="Leve"),CONCATENATE("R5C",'R. Gestión '!$P$35),"")</f>
        <v/>
      </c>
      <c r="M30" s="59" t="str">
        <f>IF(AND('R. Gestión '!$Z$36="Media",'R. Gestión '!$AB$36="Leve"),CONCATENATE("R5C",'R. Gestión '!$P$36),"")</f>
        <v/>
      </c>
      <c r="N30" s="59" t="str">
        <f>IF(AND('R. Gestión '!$Z$37="Media",'R. Gestión '!$AB$37="Leve"),CONCATENATE("R5C",'R. Gestión '!$P$37),"")</f>
        <v/>
      </c>
      <c r="O30" s="60" t="str">
        <f>IF(AND('R. Gestión '!$Z$38="Media",'R. Gestión '!$AB$38="Leve"),CONCATENATE("R5C",'R. Gestión '!$P$38),"")</f>
        <v/>
      </c>
      <c r="P30" s="58" t="str">
        <f>IF(AND('R. Gestión '!$Z$33="Media",'R. Gestión '!$AB$33="Menor"),CONCATENATE("R5C",'R. Gestión '!$P$33),"")</f>
        <v/>
      </c>
      <c r="Q30" s="59" t="str">
        <f>IF(AND('R. Gestión '!$Z$34="Media",'R. Gestión '!$AB$34="Menor"),CONCATENATE("R5C",'R. Gestión '!$P$34),"")</f>
        <v/>
      </c>
      <c r="R30" s="59" t="str">
        <f>IF(AND('R. Gestión '!$Z$35="Media",'R. Gestión '!$AB$35="Menor"),CONCATENATE("R5C",'R. Gestión '!$P$35),"")</f>
        <v/>
      </c>
      <c r="S30" s="59" t="str">
        <f>IF(AND('R. Gestión '!$Z$36="Media",'R. Gestión '!$AB$36="Menor"),CONCATENATE("R5C",'R. Gestión '!$P$36),"")</f>
        <v/>
      </c>
      <c r="T30" s="59" t="str">
        <f>IF(AND('R. Gestión '!$Z$37="Media",'R. Gestión '!$AB$37="Menor"),CONCATENATE("R5C",'R. Gestión '!$P$37),"")</f>
        <v/>
      </c>
      <c r="U30" s="60" t="str">
        <f>IF(AND('R. Gestión '!$Z$38="Media",'R. Gestión '!$AB$38="Menor"),CONCATENATE("R5C",'R. Gestión '!$P$38),"")</f>
        <v/>
      </c>
      <c r="V30" s="58" t="str">
        <f>IF(AND('R. Gestión '!$Z$33="Media",'R. Gestión '!$AB$33="Moderado"),CONCATENATE("R5C",'R. Gestión '!$P$33),"")</f>
        <v/>
      </c>
      <c r="W30" s="59" t="str">
        <f>IF(AND('R. Gestión '!$Z$34="Media",'R. Gestión '!$AB$34="Moderado"),CONCATENATE("R5C",'R. Gestión '!$P$34),"")</f>
        <v/>
      </c>
      <c r="X30" s="59" t="str">
        <f>IF(AND('R. Gestión '!$Z$35="Media",'R. Gestión '!$AB$35="Moderado"),CONCATENATE("R5C",'R. Gestión '!$P$35),"")</f>
        <v/>
      </c>
      <c r="Y30" s="59" t="str">
        <f>IF(AND('R. Gestión '!$Z$36="Media",'R. Gestión '!$AB$36="Moderado"),CONCATENATE("R5C",'R. Gestión '!$P$36),"")</f>
        <v/>
      </c>
      <c r="Z30" s="59" t="str">
        <f>IF(AND('R. Gestión '!$Z$37="Media",'R. Gestión '!$AB$37="Moderado"),CONCATENATE("R5C",'R. Gestión '!$P$37),"")</f>
        <v/>
      </c>
      <c r="AA30" s="60" t="str">
        <f>IF(AND('R. Gestión '!$Z$38="Media",'R. Gestión '!$AB$38="Moderado"),CONCATENATE("R5C",'R. Gestión '!$P$38),"")</f>
        <v/>
      </c>
      <c r="AB30" s="43" t="str">
        <f>IF(AND('R. Gestión '!$Z$33="Media",'R. Gestión '!$AB$33="Mayor"),CONCATENATE("R5C",'R. Gestión '!$P$33),"")</f>
        <v/>
      </c>
      <c r="AC30" s="44" t="str">
        <f>IF(AND('R. Gestión '!$Z$34="Media",'R. Gestión '!$AB$34="Mayor"),CONCATENATE("R5C",'R. Gestión '!$P$34),"")</f>
        <v/>
      </c>
      <c r="AD30" s="44" t="str">
        <f>IF(AND('R. Gestión '!$Z$35="Media",'R. Gestión '!$AB$35="Mayor"),CONCATENATE("R5C",'R. Gestión '!$P$35),"")</f>
        <v/>
      </c>
      <c r="AE30" s="44" t="str">
        <f>IF(AND('R. Gestión '!$Z$36="Media",'R. Gestión '!$AB$36="Mayor"),CONCATENATE("R5C",'R. Gestión '!$P$36),"")</f>
        <v/>
      </c>
      <c r="AF30" s="44" t="str">
        <f>IF(AND('R. Gestión '!$Z$37="Media",'R. Gestión '!$AB$37="Mayor"),CONCATENATE("R5C",'R. Gestión '!$P$37),"")</f>
        <v/>
      </c>
      <c r="AG30" s="45" t="str">
        <f>IF(AND('R. Gestión '!$Z$38="Media",'R. Gestión '!$AB$38="Mayor"),CONCATENATE("R5C",'R. Gestión '!$P$38),"")</f>
        <v/>
      </c>
      <c r="AH30" s="46" t="str">
        <f>IF(AND('R. Gestión '!$Z$33="Media",'R. Gestión '!$AB$33="Catastrófico"),CONCATENATE("R5C",'R. Gestión '!$P$33),"")</f>
        <v/>
      </c>
      <c r="AI30" s="47" t="str">
        <f>IF(AND('R. Gestión '!$Z$34="Media",'R. Gestión '!$AB$34="Catastrófico"),CONCATENATE("R5C",'R. Gestión '!$P$34),"")</f>
        <v/>
      </c>
      <c r="AJ30" s="47" t="str">
        <f>IF(AND('R. Gestión '!$Z$35="Media",'R. Gestión '!$AB$35="Catastrófico"),CONCATENATE("R5C",'R. Gestión '!$P$35),"")</f>
        <v/>
      </c>
      <c r="AK30" s="47" t="str">
        <f>IF(AND('R. Gestión '!$Z$36="Media",'R. Gestión '!$AB$36="Catastrófico"),CONCATENATE("R5C",'R. Gestión '!$P$36),"")</f>
        <v/>
      </c>
      <c r="AL30" s="47" t="str">
        <f>IF(AND('R. Gestión '!$Z$37="Media",'R. Gestión '!$AB$37="Catastrófico"),CONCATENATE("R5C",'R. Gestión '!$P$37),"")</f>
        <v/>
      </c>
      <c r="AM30" s="48" t="str">
        <f>IF(AND('R. Gestión '!$Z$38="Media",'R. Gestión '!$AB$38="Catastrófico"),CONCATENATE("R5C",'R. Gestión '!$P$38),"")</f>
        <v/>
      </c>
      <c r="AN30" s="74"/>
      <c r="AO30" s="676"/>
      <c r="AP30" s="677"/>
      <c r="AQ30" s="677"/>
      <c r="AR30" s="677"/>
      <c r="AS30" s="677"/>
      <c r="AT30" s="678"/>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row>
    <row r="31" spans="1:76" ht="15" customHeight="1" x14ac:dyDescent="0.25">
      <c r="A31" s="74"/>
      <c r="B31" s="595"/>
      <c r="C31" s="595"/>
      <c r="D31" s="596"/>
      <c r="E31" s="636"/>
      <c r="F31" s="637"/>
      <c r="G31" s="637"/>
      <c r="H31" s="637"/>
      <c r="I31" s="638"/>
      <c r="J31" s="58" t="str">
        <f>IF(AND('R. Gestión '!$Z$39="Media",'R. Gestión '!$AB$39="Leve"),CONCATENATE("R6C",'R. Gestión '!$P$39),"")</f>
        <v/>
      </c>
      <c r="K31" s="59" t="str">
        <f>IF(AND('R. Gestión '!$Z$40="Media",'R. Gestión '!$AB$40="Leve"),CONCATENATE("R6C",'R. Gestión '!$P$40),"")</f>
        <v/>
      </c>
      <c r="L31" s="59" t="str">
        <f>IF(AND('R. Gestión '!$Z$41="Media",'R. Gestión '!$AB$41="Leve"),CONCATENATE("R6C",'R. Gestión '!$P$41),"")</f>
        <v/>
      </c>
      <c r="M31" s="59" t="str">
        <f>IF(AND('R. Gestión '!$Z$42="Media",'R. Gestión '!$AB$42="Leve"),CONCATENATE("R6C",'R. Gestión '!$P$42),"")</f>
        <v/>
      </c>
      <c r="N31" s="59" t="str">
        <f>IF(AND('R. Gestión '!$Z$43="Media",'R. Gestión '!$AB$43="Leve"),CONCATENATE("R6C",'R. Gestión '!$P$43),"")</f>
        <v/>
      </c>
      <c r="O31" s="60" t="str">
        <f>IF(AND('R. Gestión '!$Z$44="Media",'R. Gestión '!$AB$44="Leve"),CONCATENATE("R6C",'R. Gestión '!$P$44),"")</f>
        <v/>
      </c>
      <c r="P31" s="58" t="str">
        <f>IF(AND('R. Gestión '!$Z$39="Media",'R. Gestión '!$AB$39="Menor"),CONCATENATE("R6C",'R. Gestión '!$P$39),"")</f>
        <v/>
      </c>
      <c r="Q31" s="59" t="str">
        <f>IF(AND('R. Gestión '!$Z$40="Media",'R. Gestión '!$AB$40="Menor"),CONCATENATE("R6C",'R. Gestión '!$P$40),"")</f>
        <v/>
      </c>
      <c r="R31" s="59" t="str">
        <f>IF(AND('R. Gestión '!$Z$41="Media",'R. Gestión '!$AB$41="Menor"),CONCATENATE("R6C",'R. Gestión '!$P$41),"")</f>
        <v/>
      </c>
      <c r="S31" s="59" t="str">
        <f>IF(AND('R. Gestión '!$Z$42="Media",'R. Gestión '!$AB$42="Menor"),CONCATENATE("R6C",'R. Gestión '!$P$42),"")</f>
        <v/>
      </c>
      <c r="T31" s="59" t="str">
        <f>IF(AND('R. Gestión '!$Z$43="Media",'R. Gestión '!$AB$43="Menor"),CONCATENATE("R6C",'R. Gestión '!$P$43),"")</f>
        <v/>
      </c>
      <c r="U31" s="60" t="str">
        <f>IF(AND('R. Gestión '!$Z$44="Media",'R. Gestión '!$AB$44="Menor"),CONCATENATE("R6C",'R. Gestión '!$P$44),"")</f>
        <v/>
      </c>
      <c r="V31" s="58" t="str">
        <f>IF(AND('R. Gestión '!$Z$39="Media",'R. Gestión '!$AB$39="Moderado"),CONCATENATE("R6C",'R. Gestión '!$P$39),"")</f>
        <v/>
      </c>
      <c r="W31" s="59" t="str">
        <f>IF(AND('R. Gestión '!$Z$40="Media",'R. Gestión '!$AB$40="Moderado"),CONCATENATE("R6C",'R. Gestión '!$P$40),"")</f>
        <v/>
      </c>
      <c r="X31" s="59" t="str">
        <f>IF(AND('R. Gestión '!$Z$41="Media",'R. Gestión '!$AB$41="Moderado"),CONCATENATE("R6C",'R. Gestión '!$P$41),"")</f>
        <v/>
      </c>
      <c r="Y31" s="59" t="str">
        <f>IF(AND('R. Gestión '!$Z$42="Media",'R. Gestión '!$AB$42="Moderado"),CONCATENATE("R6C",'R. Gestión '!$P$42),"")</f>
        <v/>
      </c>
      <c r="Z31" s="59" t="str">
        <f>IF(AND('R. Gestión '!$Z$43="Media",'R. Gestión '!$AB$43="Moderado"),CONCATENATE("R6C",'R. Gestión '!$P$43),"")</f>
        <v/>
      </c>
      <c r="AA31" s="60" t="str">
        <f>IF(AND('R. Gestión '!$Z$44="Media",'R. Gestión '!$AB$44="Moderado"),CONCATENATE("R6C",'R. Gestión '!$P$44),"")</f>
        <v/>
      </c>
      <c r="AB31" s="43" t="str">
        <f>IF(AND('R. Gestión '!$Z$39="Media",'R. Gestión '!$AB$39="Mayor"),CONCATENATE("R6C",'R. Gestión '!$P$39),"")</f>
        <v/>
      </c>
      <c r="AC31" s="44" t="str">
        <f>IF(AND('R. Gestión '!$Z$40="Media",'R. Gestión '!$AB$40="Mayor"),CONCATENATE("R6C",'R. Gestión '!$P$40),"")</f>
        <v/>
      </c>
      <c r="AD31" s="44" t="str">
        <f>IF(AND('R. Gestión '!$Z$41="Media",'R. Gestión '!$AB$41="Mayor"),CONCATENATE("R6C",'R. Gestión '!$P$41),"")</f>
        <v/>
      </c>
      <c r="AE31" s="44" t="str">
        <f>IF(AND('R. Gestión '!$Z$42="Media",'R. Gestión '!$AB$42="Mayor"),CONCATENATE("R6C",'R. Gestión '!$P$42),"")</f>
        <v/>
      </c>
      <c r="AF31" s="44" t="str">
        <f>IF(AND('R. Gestión '!$Z$43="Media",'R. Gestión '!$AB$43="Mayor"),CONCATENATE("R6C",'R. Gestión '!$P$43),"")</f>
        <v/>
      </c>
      <c r="AG31" s="45" t="str">
        <f>IF(AND('R. Gestión '!$Z$44="Media",'R. Gestión '!$AB$44="Mayor"),CONCATENATE("R6C",'R. Gestión '!$P$44),"")</f>
        <v/>
      </c>
      <c r="AH31" s="46" t="str">
        <f>IF(AND('R. Gestión '!$Z$39="Media",'R. Gestión '!$AB$39="Catastrófico"),CONCATENATE("R6C",'R. Gestión '!$P$39),"")</f>
        <v/>
      </c>
      <c r="AI31" s="47" t="str">
        <f>IF(AND('R. Gestión '!$Z$40="Media",'R. Gestión '!$AB$40="Catastrófico"),CONCATENATE("R6C",'R. Gestión '!$P$40),"")</f>
        <v/>
      </c>
      <c r="AJ31" s="47" t="str">
        <f>IF(AND('R. Gestión '!$Z$41="Media",'R. Gestión '!$AB$41="Catastrófico"),CONCATENATE("R6C",'R. Gestión '!$P$41),"")</f>
        <v/>
      </c>
      <c r="AK31" s="47" t="str">
        <f>IF(AND('R. Gestión '!$Z$42="Media",'R. Gestión '!$AB$42="Catastrófico"),CONCATENATE("R6C",'R. Gestión '!$P$42),"")</f>
        <v/>
      </c>
      <c r="AL31" s="47" t="str">
        <f>IF(AND('R. Gestión '!$Z$43="Media",'R. Gestión '!$AB$43="Catastrófico"),CONCATENATE("R6C",'R. Gestión '!$P$43),"")</f>
        <v/>
      </c>
      <c r="AM31" s="48" t="str">
        <f>IF(AND('R. Gestión '!$Z$44="Media",'R. Gestión '!$AB$44="Catastrófico"),CONCATENATE("R6C",'R. Gestión '!$P$44),"")</f>
        <v/>
      </c>
      <c r="AN31" s="74"/>
      <c r="AO31" s="676"/>
      <c r="AP31" s="677"/>
      <c r="AQ31" s="677"/>
      <c r="AR31" s="677"/>
      <c r="AS31" s="677"/>
      <c r="AT31" s="678"/>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row>
    <row r="32" spans="1:76" ht="15" customHeight="1" x14ac:dyDescent="0.25">
      <c r="A32" s="74"/>
      <c r="B32" s="595"/>
      <c r="C32" s="595"/>
      <c r="D32" s="596"/>
      <c r="E32" s="636"/>
      <c r="F32" s="637"/>
      <c r="G32" s="637"/>
      <c r="H32" s="637"/>
      <c r="I32" s="638"/>
      <c r="J32" s="58" t="str">
        <f>IF(AND('R. Gestión '!$Z$45="Media",'R. Gestión '!$AB$45="Leve"),CONCATENATE("R7C",'R. Gestión '!$P$45),"")</f>
        <v/>
      </c>
      <c r="K32" s="59" t="str">
        <f>IF(AND('R. Gestión '!$Z$46="Media",'R. Gestión '!$AB$46="Leve"),CONCATENATE("R7C",'R. Gestión '!$P$46),"")</f>
        <v/>
      </c>
      <c r="L32" s="59" t="str">
        <f>IF(AND('R. Gestión '!$Z$47="Media",'R. Gestión '!$AB$47="Leve"),CONCATENATE("R7C",'R. Gestión '!$P$47),"")</f>
        <v/>
      </c>
      <c r="M32" s="59" t="str">
        <f>IF(AND('R. Gestión '!$Z$48="Media",'R. Gestión '!$AB$48="Leve"),CONCATENATE("R7C",'R. Gestión '!$P$48),"")</f>
        <v/>
      </c>
      <c r="N32" s="59" t="str">
        <f>IF(AND('R. Gestión '!$Z$49="Media",'R. Gestión '!$AB$49="Leve"),CONCATENATE("R7C",'R. Gestión '!$P$49),"")</f>
        <v/>
      </c>
      <c r="O32" s="60" t="str">
        <f>IF(AND('R. Gestión '!$Z$50="Media",'R. Gestión '!$AB$50="Leve"),CONCATENATE("R7C",'R. Gestión '!$P$50),"")</f>
        <v/>
      </c>
      <c r="P32" s="58" t="str">
        <f>IF(AND('R. Gestión '!$Z$45="Media",'R. Gestión '!$AB$45="Menor"),CONCATENATE("R7C",'R. Gestión '!$P$45),"")</f>
        <v/>
      </c>
      <c r="Q32" s="59" t="str">
        <f>IF(AND('R. Gestión '!$Z$46="Media",'R. Gestión '!$AB$46="Menor"),CONCATENATE("R7C",'R. Gestión '!$P$46),"")</f>
        <v/>
      </c>
      <c r="R32" s="59" t="str">
        <f>IF(AND('R. Gestión '!$Z$47="Media",'R. Gestión '!$AB$47="Menor"),CONCATENATE("R7C",'R. Gestión '!$P$47),"")</f>
        <v/>
      </c>
      <c r="S32" s="59" t="str">
        <f>IF(AND('R. Gestión '!$Z$48="Media",'R. Gestión '!$AB$48="Menor"),CONCATENATE("R7C",'R. Gestión '!$P$48),"")</f>
        <v/>
      </c>
      <c r="T32" s="59" t="str">
        <f>IF(AND('R. Gestión '!$Z$49="Media",'R. Gestión '!$AB$49="Menor"),CONCATENATE("R7C",'R. Gestión '!$P$49),"")</f>
        <v/>
      </c>
      <c r="U32" s="60" t="str">
        <f>IF(AND('R. Gestión '!$Z$50="Media",'R. Gestión '!$AB$50="Menor"),CONCATENATE("R7C",'R. Gestión '!$P$50),"")</f>
        <v/>
      </c>
      <c r="V32" s="58" t="str">
        <f>IF(AND('R. Gestión '!$Z$45="Media",'R. Gestión '!$AB$45="Moderado"),CONCATENATE("R7C",'R. Gestión '!$P$45),"")</f>
        <v/>
      </c>
      <c r="W32" s="59" t="str">
        <f>IF(AND('R. Gestión '!$Z$46="Media",'R. Gestión '!$AB$46="Moderado"),CONCATENATE("R7C",'R. Gestión '!$P$46),"")</f>
        <v/>
      </c>
      <c r="X32" s="59" t="str">
        <f>IF(AND('R. Gestión '!$Z$47="Media",'R. Gestión '!$AB$47="Moderado"),CONCATENATE("R7C",'R. Gestión '!$P$47),"")</f>
        <v/>
      </c>
      <c r="Y32" s="59" t="str">
        <f>IF(AND('R. Gestión '!$Z$48="Media",'R. Gestión '!$AB$48="Moderado"),CONCATENATE("R7C",'R. Gestión '!$P$48),"")</f>
        <v/>
      </c>
      <c r="Z32" s="59" t="str">
        <f>IF(AND('R. Gestión '!$Z$49="Media",'R. Gestión '!$AB$49="Moderado"),CONCATENATE("R7C",'R. Gestión '!$P$49),"")</f>
        <v/>
      </c>
      <c r="AA32" s="60" t="str">
        <f>IF(AND('R. Gestión '!$Z$50="Media",'R. Gestión '!$AB$50="Moderado"),CONCATENATE("R7C",'R. Gestión '!$P$50),"")</f>
        <v/>
      </c>
      <c r="AB32" s="43" t="str">
        <f>IF(AND('R. Gestión '!$Z$45="Media",'R. Gestión '!$AB$45="Mayor"),CONCATENATE("R7C",'R. Gestión '!$P$45),"")</f>
        <v/>
      </c>
      <c r="AC32" s="44" t="str">
        <f>IF(AND('R. Gestión '!$Z$46="Media",'R. Gestión '!$AB$46="Mayor"),CONCATENATE("R7C",'R. Gestión '!$P$46),"")</f>
        <v/>
      </c>
      <c r="AD32" s="44" t="str">
        <f>IF(AND('R. Gestión '!$Z$47="Media",'R. Gestión '!$AB$47="Mayor"),CONCATENATE("R7C",'R. Gestión '!$P$47),"")</f>
        <v/>
      </c>
      <c r="AE32" s="44" t="str">
        <f>IF(AND('R. Gestión '!$Z$48="Media",'R. Gestión '!$AB$48="Mayor"),CONCATENATE("R7C",'R. Gestión '!$P$48),"")</f>
        <v/>
      </c>
      <c r="AF32" s="44" t="str">
        <f>IF(AND('R. Gestión '!$Z$49="Media",'R. Gestión '!$AB$49="Mayor"),CONCATENATE("R7C",'R. Gestión '!$P$49),"")</f>
        <v/>
      </c>
      <c r="AG32" s="45" t="str">
        <f>IF(AND('R. Gestión '!$Z$50="Media",'R. Gestión '!$AB$50="Mayor"),CONCATENATE("R7C",'R. Gestión '!$P$50),"")</f>
        <v/>
      </c>
      <c r="AH32" s="46" t="str">
        <f>IF(AND('R. Gestión '!$Z$45="Media",'R. Gestión '!$AB$45="Catastrófico"),CONCATENATE("R7C",'R. Gestión '!$P$45),"")</f>
        <v/>
      </c>
      <c r="AI32" s="47" t="str">
        <f>IF(AND('R. Gestión '!$Z$46="Media",'R. Gestión '!$AB$46="Catastrófico"),CONCATENATE("R7C",'R. Gestión '!$P$46),"")</f>
        <v/>
      </c>
      <c r="AJ32" s="47" t="str">
        <f>IF(AND('R. Gestión '!$Z$47="Media",'R. Gestión '!$AB$47="Catastrófico"),CONCATENATE("R7C",'R. Gestión '!$P$47),"")</f>
        <v/>
      </c>
      <c r="AK32" s="47" t="str">
        <f>IF(AND('R. Gestión '!$Z$48="Media",'R. Gestión '!$AB$48="Catastrófico"),CONCATENATE("R7C",'R. Gestión '!$P$48),"")</f>
        <v/>
      </c>
      <c r="AL32" s="47" t="str">
        <f>IF(AND('R. Gestión '!$Z$49="Media",'R. Gestión '!$AB$49="Catastrófico"),CONCATENATE("R7C",'R. Gestión '!$P$49),"")</f>
        <v/>
      </c>
      <c r="AM32" s="48" t="str">
        <f>IF(AND('R. Gestión '!$Z$50="Media",'R. Gestión '!$AB$50="Catastrófico"),CONCATENATE("R7C",'R. Gestión '!$P$50),"")</f>
        <v/>
      </c>
      <c r="AN32" s="74"/>
      <c r="AO32" s="676"/>
      <c r="AP32" s="677"/>
      <c r="AQ32" s="677"/>
      <c r="AR32" s="677"/>
      <c r="AS32" s="677"/>
      <c r="AT32" s="678"/>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row>
    <row r="33" spans="1:80" ht="15" customHeight="1" x14ac:dyDescent="0.25">
      <c r="A33" s="74"/>
      <c r="B33" s="595"/>
      <c r="C33" s="595"/>
      <c r="D33" s="596"/>
      <c r="E33" s="636"/>
      <c r="F33" s="637"/>
      <c r="G33" s="637"/>
      <c r="H33" s="637"/>
      <c r="I33" s="638"/>
      <c r="J33" s="58" t="str">
        <f>IF(AND('R. Gestión '!$Z$51="Media",'R. Gestión '!$AB$51="Leve"),CONCATENATE("R8C",'R. Gestión '!$P$51),"")</f>
        <v/>
      </c>
      <c r="K33" s="59" t="str">
        <f>IF(AND('R. Gestión '!$Z$52="Media",'R. Gestión '!$AB$52="Leve"),CONCATENATE("R8C",'R. Gestión '!$P$52),"")</f>
        <v/>
      </c>
      <c r="L33" s="59" t="str">
        <f>IF(AND('R. Gestión '!$Z$53="Media",'R. Gestión '!$AB$53="Leve"),CONCATENATE("R8C",'R. Gestión '!$P$53),"")</f>
        <v/>
      </c>
      <c r="M33" s="59" t="str">
        <f>IF(AND('R. Gestión '!$Z$54="Media",'R. Gestión '!$AB$54="Leve"),CONCATENATE("R8C",'R. Gestión '!$P$54),"")</f>
        <v/>
      </c>
      <c r="N33" s="59" t="str">
        <f>IF(AND('R. Gestión '!$Z$55="Media",'R. Gestión '!$AB$55="Leve"),CONCATENATE("R8C",'R. Gestión '!$P$55),"")</f>
        <v/>
      </c>
      <c r="O33" s="60" t="str">
        <f>IF(AND('R. Gestión '!$Z$56="Media",'R. Gestión '!$AB$56="Leve"),CONCATENATE("R8C",'R. Gestión '!$P$56),"")</f>
        <v/>
      </c>
      <c r="P33" s="58" t="str">
        <f>IF(AND('R. Gestión '!$Z$51="Media",'R. Gestión '!$AB$51="Menor"),CONCATENATE("R8C",'R. Gestión '!$P$51),"")</f>
        <v/>
      </c>
      <c r="Q33" s="59" t="str">
        <f>IF(AND('R. Gestión '!$Z$52="Media",'R. Gestión '!$AB$52="Menor"),CONCATENATE("R8C",'R. Gestión '!$P$52),"")</f>
        <v/>
      </c>
      <c r="R33" s="59" t="str">
        <f>IF(AND('R. Gestión '!$Z$53="Media",'R. Gestión '!$AB$53="Menor"),CONCATENATE("R8C",'R. Gestión '!$P$53),"")</f>
        <v/>
      </c>
      <c r="S33" s="59" t="str">
        <f>IF(AND('R. Gestión '!$Z$54="Media",'R. Gestión '!$AB$54="Menor"),CONCATENATE("R8C",'R. Gestión '!$P$54),"")</f>
        <v/>
      </c>
      <c r="T33" s="59" t="str">
        <f>IF(AND('R. Gestión '!$Z$55="Media",'R. Gestión '!$AB$55="Menor"),CONCATENATE("R8C",'R. Gestión '!$P$55),"")</f>
        <v/>
      </c>
      <c r="U33" s="60" t="str">
        <f>IF(AND('R. Gestión '!$Z$56="Media",'R. Gestión '!$AB$56="Menor"),CONCATENATE("R8C",'R. Gestión '!$P$56),"")</f>
        <v/>
      </c>
      <c r="V33" s="58" t="str">
        <f>IF(AND('R. Gestión '!$Z$51="Media",'R. Gestión '!$AB$51="Moderado"),CONCATENATE("R8C",'R. Gestión '!$P$51),"")</f>
        <v/>
      </c>
      <c r="W33" s="59" t="str">
        <f>IF(AND('R. Gestión '!$Z$52="Media",'R. Gestión '!$AB$52="Moderado"),CONCATENATE("R8C",'R. Gestión '!$P$52),"")</f>
        <v/>
      </c>
      <c r="X33" s="59" t="str">
        <f>IF(AND('R. Gestión '!$Z$53="Media",'R. Gestión '!$AB$53="Moderado"),CONCATENATE("R8C",'R. Gestión '!$P$53),"")</f>
        <v/>
      </c>
      <c r="Y33" s="59" t="str">
        <f>IF(AND('R. Gestión '!$Z$54="Media",'R. Gestión '!$AB$54="Moderado"),CONCATENATE("R8C",'R. Gestión '!$P$54),"")</f>
        <v/>
      </c>
      <c r="Z33" s="59" t="str">
        <f>IF(AND('R. Gestión '!$Z$55="Media",'R. Gestión '!$AB$55="Moderado"),CONCATENATE("R8C",'R. Gestión '!$P$55),"")</f>
        <v/>
      </c>
      <c r="AA33" s="60" t="str">
        <f>IF(AND('R. Gestión '!$Z$56="Media",'R. Gestión '!$AB$56="Moderado"),CONCATENATE("R8C",'R. Gestión '!$P$56),"")</f>
        <v/>
      </c>
      <c r="AB33" s="43" t="str">
        <f>IF(AND('R. Gestión '!$Z$51="Media",'R. Gestión '!$AB$51="Mayor"),CONCATENATE("R8C",'R. Gestión '!$P$51),"")</f>
        <v/>
      </c>
      <c r="AC33" s="44" t="str">
        <f>IF(AND('R. Gestión '!$Z$52="Media",'R. Gestión '!$AB$52="Mayor"),CONCATENATE("R8C",'R. Gestión '!$P$52),"")</f>
        <v/>
      </c>
      <c r="AD33" s="44" t="str">
        <f>IF(AND('R. Gestión '!$Z$53="Media",'R. Gestión '!$AB$53="Mayor"),CONCATENATE("R8C",'R. Gestión '!$P$53),"")</f>
        <v/>
      </c>
      <c r="AE33" s="44" t="str">
        <f>IF(AND('R. Gestión '!$Z$54="Media",'R. Gestión '!$AB$54="Mayor"),CONCATENATE("R8C",'R. Gestión '!$P$54),"")</f>
        <v/>
      </c>
      <c r="AF33" s="44" t="str">
        <f>IF(AND('R. Gestión '!$Z$55="Media",'R. Gestión '!$AB$55="Mayor"),CONCATENATE("R8C",'R. Gestión '!$P$55),"")</f>
        <v/>
      </c>
      <c r="AG33" s="45" t="str">
        <f>IF(AND('R. Gestión '!$Z$56="Media",'R. Gestión '!$AB$56="Mayor"),CONCATENATE("R8C",'R. Gestión '!$P$56),"")</f>
        <v/>
      </c>
      <c r="AH33" s="46" t="str">
        <f>IF(AND('R. Gestión '!$Z$51="Media",'R. Gestión '!$AB$51="Catastrófico"),CONCATENATE("R8C",'R. Gestión '!$P$51),"")</f>
        <v/>
      </c>
      <c r="AI33" s="47" t="str">
        <f>IF(AND('R. Gestión '!$Z$52="Media",'R. Gestión '!$AB$52="Catastrófico"),CONCATENATE("R8C",'R. Gestión '!$P$52),"")</f>
        <v/>
      </c>
      <c r="AJ33" s="47" t="str">
        <f>IF(AND('R. Gestión '!$Z$53="Media",'R. Gestión '!$AB$53="Catastrófico"),CONCATENATE("R8C",'R. Gestión '!$P$53),"")</f>
        <v/>
      </c>
      <c r="AK33" s="47" t="str">
        <f>IF(AND('R. Gestión '!$Z$54="Media",'R. Gestión '!$AB$54="Catastrófico"),CONCATENATE("R8C",'R. Gestión '!$P$54),"")</f>
        <v/>
      </c>
      <c r="AL33" s="47" t="str">
        <f>IF(AND('R. Gestión '!$Z$55="Media",'R. Gestión '!$AB$55="Catastrófico"),CONCATENATE("R8C",'R. Gestión '!$P$55),"")</f>
        <v/>
      </c>
      <c r="AM33" s="48" t="str">
        <f>IF(AND('R. Gestión '!$Z$56="Media",'R. Gestión '!$AB$56="Catastrófico"),CONCATENATE("R8C",'R. Gestión '!$P$56),"")</f>
        <v/>
      </c>
      <c r="AN33" s="74"/>
      <c r="AO33" s="676"/>
      <c r="AP33" s="677"/>
      <c r="AQ33" s="677"/>
      <c r="AR33" s="677"/>
      <c r="AS33" s="677"/>
      <c r="AT33" s="678"/>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row>
    <row r="34" spans="1:80" ht="15" customHeight="1" x14ac:dyDescent="0.25">
      <c r="A34" s="74"/>
      <c r="B34" s="595"/>
      <c r="C34" s="595"/>
      <c r="D34" s="596"/>
      <c r="E34" s="636"/>
      <c r="F34" s="637"/>
      <c r="G34" s="637"/>
      <c r="H34" s="637"/>
      <c r="I34" s="638"/>
      <c r="J34" s="58" t="str">
        <f>IF(AND('R. Gestión '!$Z$57="Media",'R. Gestión '!$AB$57="Leve"),CONCATENATE("R9C",'R. Gestión '!$P$57),"")</f>
        <v/>
      </c>
      <c r="K34" s="59" t="str">
        <f>IF(AND('R. Gestión '!$Z$58="Media",'R. Gestión '!$AB$58="Leve"),CONCATENATE("R9C",'R. Gestión '!$P$58),"")</f>
        <v/>
      </c>
      <c r="L34" s="59" t="str">
        <f>IF(AND('R. Gestión '!$Z$59="Media",'R. Gestión '!$AB$59="Leve"),CONCATENATE("R9C",'R. Gestión '!$P$59),"")</f>
        <v/>
      </c>
      <c r="M34" s="59" t="str">
        <f>IF(AND('R. Gestión '!$Z$60="Media",'R. Gestión '!$AB$60="Leve"),CONCATENATE("R9C",'R. Gestión '!$P$60),"")</f>
        <v/>
      </c>
      <c r="N34" s="59" t="str">
        <f>IF(AND('R. Gestión '!$Z$61="Media",'R. Gestión '!$AB$61="Leve"),CONCATENATE("R9C",'R. Gestión '!$P$61),"")</f>
        <v/>
      </c>
      <c r="O34" s="60" t="str">
        <f>IF(AND('R. Gestión '!$Z$62="Media",'R. Gestión '!$AB$62="Leve"),CONCATENATE("R9C",'R. Gestión '!$P$62),"")</f>
        <v/>
      </c>
      <c r="P34" s="58" t="str">
        <f>IF(AND('R. Gestión '!$Z$57="Media",'R. Gestión '!$AB$57="Menor"),CONCATENATE("R9C",'R. Gestión '!$P$57),"")</f>
        <v/>
      </c>
      <c r="Q34" s="59" t="str">
        <f>IF(AND('R. Gestión '!$Z$58="Media",'R. Gestión '!$AB$58="Menor"),CONCATENATE("R9C",'R. Gestión '!$P$58),"")</f>
        <v/>
      </c>
      <c r="R34" s="59" t="str">
        <f>IF(AND('R. Gestión '!$Z$59="Media",'R. Gestión '!$AB$59="Menor"),CONCATENATE("R9C",'R. Gestión '!$P$59),"")</f>
        <v/>
      </c>
      <c r="S34" s="59" t="str">
        <f>IF(AND('R. Gestión '!$Z$60="Media",'R. Gestión '!$AB$60="Menor"),CONCATENATE("R9C",'R. Gestión '!$P$60),"")</f>
        <v/>
      </c>
      <c r="T34" s="59" t="str">
        <f>IF(AND('R. Gestión '!$Z$61="Media",'R. Gestión '!$AB$61="Menor"),CONCATENATE("R9C",'R. Gestión '!$P$61),"")</f>
        <v/>
      </c>
      <c r="U34" s="60" t="str">
        <f>IF(AND('R. Gestión '!$Z$62="Media",'R. Gestión '!$AB$62="Menor"),CONCATENATE("R9C",'R. Gestión '!$P$62),"")</f>
        <v/>
      </c>
      <c r="V34" s="58" t="str">
        <f>IF(AND('R. Gestión '!$Z$57="Media",'R. Gestión '!$AB$57="Moderado"),CONCATENATE("R9C",'R. Gestión '!$P$57),"")</f>
        <v/>
      </c>
      <c r="W34" s="59" t="str">
        <f>IF(AND('R. Gestión '!$Z$58="Media",'R. Gestión '!$AB$58="Moderado"),CONCATENATE("R9C",'R. Gestión '!$P$58),"")</f>
        <v/>
      </c>
      <c r="X34" s="59" t="str">
        <f>IF(AND('R. Gestión '!$Z$59="Media",'R. Gestión '!$AB$59="Moderado"),CONCATENATE("R9C",'R. Gestión '!$P$59),"")</f>
        <v/>
      </c>
      <c r="Y34" s="59" t="str">
        <f>IF(AND('R. Gestión '!$Z$60="Media",'R. Gestión '!$AB$60="Moderado"),CONCATENATE("R9C",'R. Gestión '!$P$60),"")</f>
        <v/>
      </c>
      <c r="Z34" s="59" t="str">
        <f>IF(AND('R. Gestión '!$Z$61="Media",'R. Gestión '!$AB$61="Moderado"),CONCATENATE("R9C",'R. Gestión '!$P$61),"")</f>
        <v/>
      </c>
      <c r="AA34" s="60" t="str">
        <f>IF(AND('R. Gestión '!$Z$62="Media",'R. Gestión '!$AB$62="Moderado"),CONCATENATE("R9C",'R. Gestión '!$P$62),"")</f>
        <v/>
      </c>
      <c r="AB34" s="43" t="str">
        <f>IF(AND('R. Gestión '!$Z$57="Media",'R. Gestión '!$AB$57="Mayor"),CONCATENATE("R9C",'R. Gestión '!$P$57),"")</f>
        <v/>
      </c>
      <c r="AC34" s="44" t="str">
        <f>IF(AND('R. Gestión '!$Z$58="Media",'R. Gestión '!$AB$58="Mayor"),CONCATENATE("R9C",'R. Gestión '!$P$58),"")</f>
        <v/>
      </c>
      <c r="AD34" s="44" t="str">
        <f>IF(AND('R. Gestión '!$Z$59="Media",'R. Gestión '!$AB$59="Mayor"),CONCATENATE("R9C",'R. Gestión '!$P$59),"")</f>
        <v/>
      </c>
      <c r="AE34" s="44" t="str">
        <f>IF(AND('R. Gestión '!$Z$60="Media",'R. Gestión '!$AB$60="Mayor"),CONCATENATE("R9C",'R. Gestión '!$P$60),"")</f>
        <v/>
      </c>
      <c r="AF34" s="44" t="str">
        <f>IF(AND('R. Gestión '!$Z$61="Media",'R. Gestión '!$AB$61="Mayor"),CONCATENATE("R9C",'R. Gestión '!$P$61),"")</f>
        <v/>
      </c>
      <c r="AG34" s="45" t="str">
        <f>IF(AND('R. Gestión '!$Z$62="Media",'R. Gestión '!$AB$62="Mayor"),CONCATENATE("R9C",'R. Gestión '!$P$62),"")</f>
        <v/>
      </c>
      <c r="AH34" s="46" t="str">
        <f>IF(AND('R. Gestión '!$Z$57="Media",'R. Gestión '!$AB$57="Catastrófico"),CONCATENATE("R9C",'R. Gestión '!$P$57),"")</f>
        <v/>
      </c>
      <c r="AI34" s="47" t="str">
        <f>IF(AND('R. Gestión '!$Z$58="Media",'R. Gestión '!$AB$58="Catastrófico"),CONCATENATE("R9C",'R. Gestión '!$P$58),"")</f>
        <v/>
      </c>
      <c r="AJ34" s="47" t="str">
        <f>IF(AND('R. Gestión '!$Z$59="Media",'R. Gestión '!$AB$59="Catastrófico"),CONCATENATE("R9C",'R. Gestión '!$P$59),"")</f>
        <v/>
      </c>
      <c r="AK34" s="47" t="str">
        <f>IF(AND('R. Gestión '!$Z$60="Media",'R. Gestión '!$AB$60="Catastrófico"),CONCATENATE("R9C",'R. Gestión '!$P$60),"")</f>
        <v/>
      </c>
      <c r="AL34" s="47" t="str">
        <f>IF(AND('R. Gestión '!$Z$61="Media",'R. Gestión '!$AB$61="Catastrófico"),CONCATENATE("R9C",'R. Gestión '!$P$61),"")</f>
        <v/>
      </c>
      <c r="AM34" s="48" t="str">
        <f>IF(AND('R. Gestión '!$Z$62="Media",'R. Gestión '!$AB$62="Catastrófico"),CONCATENATE("R9C",'R. Gestión '!$P$62),"")</f>
        <v/>
      </c>
      <c r="AN34" s="74"/>
      <c r="AO34" s="676"/>
      <c r="AP34" s="677"/>
      <c r="AQ34" s="677"/>
      <c r="AR34" s="677"/>
      <c r="AS34" s="677"/>
      <c r="AT34" s="678"/>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row>
    <row r="35" spans="1:80" ht="15.75" customHeight="1" thickBot="1" x14ac:dyDescent="0.3">
      <c r="A35" s="74"/>
      <c r="B35" s="595"/>
      <c r="C35" s="595"/>
      <c r="D35" s="596"/>
      <c r="E35" s="639"/>
      <c r="F35" s="640"/>
      <c r="G35" s="640"/>
      <c r="H35" s="640"/>
      <c r="I35" s="641"/>
      <c r="J35" s="58" t="str">
        <f>IF(AND('R. Gestión '!$Z$63="Media",'R. Gestión '!$AB$63="Leve"),CONCATENATE("R10C",'R. Gestión '!$P$63),"")</f>
        <v/>
      </c>
      <c r="K35" s="59" t="str">
        <f>IF(AND('R. Gestión '!$Z$64="Media",'R. Gestión '!$AB$64="Leve"),CONCATENATE("R10C",'R. Gestión '!$P$64),"")</f>
        <v/>
      </c>
      <c r="L35" s="59" t="str">
        <f>IF(AND('R. Gestión '!$Z$65="Media",'R. Gestión '!$AB$65="Leve"),CONCATENATE("R10C",'R. Gestión '!$P$65),"")</f>
        <v/>
      </c>
      <c r="M35" s="59" t="str">
        <f>IF(AND('R. Gestión '!$Z$66="Media",'R. Gestión '!$AB$66="Leve"),CONCATENATE("R10C",'R. Gestión '!$P$66),"")</f>
        <v/>
      </c>
      <c r="N35" s="59" t="str">
        <f>IF(AND('R. Gestión '!$Z$67="Media",'R. Gestión '!$AB$67="Leve"),CONCATENATE("R10C",'R. Gestión '!$P$67),"")</f>
        <v/>
      </c>
      <c r="O35" s="60" t="str">
        <f>IF(AND('R. Gestión '!$Z$68="Media",'R. Gestión '!$AB$68="Leve"),CONCATENATE("R10C",'R. Gestión '!$P$68),"")</f>
        <v/>
      </c>
      <c r="P35" s="58" t="str">
        <f>IF(AND('R. Gestión '!$Z$63="Media",'R. Gestión '!$AB$63="Menor"),CONCATENATE("R10C",'R. Gestión '!$P$63),"")</f>
        <v/>
      </c>
      <c r="Q35" s="59" t="str">
        <f>IF(AND('R. Gestión '!$Z$64="Media",'R. Gestión '!$AB$64="Menor"),CONCATENATE("R10C",'R. Gestión '!$P$64),"")</f>
        <v/>
      </c>
      <c r="R35" s="59" t="str">
        <f>IF(AND('R. Gestión '!$Z$65="Media",'R. Gestión '!$AB$65="Menor"),CONCATENATE("R10C",'R. Gestión '!$P$65),"")</f>
        <v/>
      </c>
      <c r="S35" s="59" t="str">
        <f>IF(AND('R. Gestión '!$Z$66="Media",'R. Gestión '!$AB$66="Menor"),CONCATENATE("R10C",'R. Gestión '!$P$66),"")</f>
        <v/>
      </c>
      <c r="T35" s="59" t="str">
        <f>IF(AND('R. Gestión '!$Z$67="Media",'R. Gestión '!$AB$67="Menor"),CONCATENATE("R10C",'R. Gestión '!$P$67),"")</f>
        <v/>
      </c>
      <c r="U35" s="60" t="str">
        <f>IF(AND('R. Gestión '!$Z$68="Media",'R. Gestión '!$AB$68="Menor"),CONCATENATE("R10C",'R. Gestión '!$P$68),"")</f>
        <v/>
      </c>
      <c r="V35" s="58" t="str">
        <f>IF(AND('R. Gestión '!$Z$63="Media",'R. Gestión '!$AB$63="Moderado"),CONCATENATE("R10C",'R. Gestión '!$P$63),"")</f>
        <v/>
      </c>
      <c r="W35" s="59" t="str">
        <f>IF(AND('R. Gestión '!$Z$64="Media",'R. Gestión '!$AB$64="Moderado"),CONCATENATE("R10C",'R. Gestión '!$P$64),"")</f>
        <v/>
      </c>
      <c r="X35" s="59" t="str">
        <f>IF(AND('R. Gestión '!$Z$65="Media",'R. Gestión '!$AB$65="Moderado"),CONCATENATE("R10C",'R. Gestión '!$P$65),"")</f>
        <v/>
      </c>
      <c r="Y35" s="59" t="str">
        <f>IF(AND('R. Gestión '!$Z$66="Media",'R. Gestión '!$AB$66="Moderado"),CONCATENATE("R10C",'R. Gestión '!$P$66),"")</f>
        <v/>
      </c>
      <c r="Z35" s="59" t="str">
        <f>IF(AND('R. Gestión '!$Z$67="Media",'R. Gestión '!$AB$67="Moderado"),CONCATENATE("R10C",'R. Gestión '!$P$67),"")</f>
        <v/>
      </c>
      <c r="AA35" s="60" t="str">
        <f>IF(AND('R. Gestión '!$Z$68="Media",'R. Gestión '!$AB$68="Moderado"),CONCATENATE("R10C",'R. Gestión '!$P$68),"")</f>
        <v/>
      </c>
      <c r="AB35" s="49" t="str">
        <f>IF(AND('R. Gestión '!$Z$63="Media",'R. Gestión '!$AB$63="Mayor"),CONCATENATE("R10C",'R. Gestión '!$P$63),"")</f>
        <v/>
      </c>
      <c r="AC35" s="50" t="str">
        <f>IF(AND('R. Gestión '!$Z$64="Media",'R. Gestión '!$AB$64="Mayor"),CONCATENATE("R10C",'R. Gestión '!$P$64),"")</f>
        <v/>
      </c>
      <c r="AD35" s="50" t="str">
        <f>IF(AND('R. Gestión '!$Z$65="Media",'R. Gestión '!$AB$65="Mayor"),CONCATENATE("R10C",'R. Gestión '!$P$65),"")</f>
        <v/>
      </c>
      <c r="AE35" s="50" t="str">
        <f>IF(AND('R. Gestión '!$Z$66="Media",'R. Gestión '!$AB$66="Mayor"),CONCATENATE("R10C",'R. Gestión '!$P$66),"")</f>
        <v/>
      </c>
      <c r="AF35" s="50" t="str">
        <f>IF(AND('R. Gestión '!$Z$67="Media",'R. Gestión '!$AB$67="Mayor"),CONCATENATE("R10C",'R. Gestión '!$P$67),"")</f>
        <v/>
      </c>
      <c r="AG35" s="51" t="str">
        <f>IF(AND('R. Gestión '!$Z$68="Media",'R. Gestión '!$AB$68="Mayor"),CONCATENATE("R10C",'R. Gestión '!$P$68),"")</f>
        <v/>
      </c>
      <c r="AH35" s="52" t="str">
        <f>IF(AND('R. Gestión '!$Z$63="Media",'R. Gestión '!$AB$63="Catastrófico"),CONCATENATE("R10C",'R. Gestión '!$P$63),"")</f>
        <v/>
      </c>
      <c r="AI35" s="53" t="str">
        <f>IF(AND('R. Gestión '!$Z$64="Media",'R. Gestión '!$AB$64="Catastrófico"),CONCATENATE("R10C",'R. Gestión '!$P$64),"")</f>
        <v/>
      </c>
      <c r="AJ35" s="53" t="str">
        <f>IF(AND('R. Gestión '!$Z$65="Media",'R. Gestión '!$AB$65="Catastrófico"),CONCATENATE("R10C",'R. Gestión '!$P$65),"")</f>
        <v/>
      </c>
      <c r="AK35" s="53" t="str">
        <f>IF(AND('R. Gestión '!$Z$66="Media",'R. Gestión '!$AB$66="Catastrófico"),CONCATENATE("R10C",'R. Gestión '!$P$66),"")</f>
        <v/>
      </c>
      <c r="AL35" s="53" t="str">
        <f>IF(AND('R. Gestión '!$Z$67="Media",'R. Gestión '!$AB$67="Catastrófico"),CONCATENATE("R10C",'R. Gestión '!$P$67),"")</f>
        <v/>
      </c>
      <c r="AM35" s="54" t="str">
        <f>IF(AND('R. Gestión '!$Z$68="Media",'R. Gestión '!$AB$68="Catastrófico"),CONCATENATE("R10C",'R. Gestión '!$P$68),"")</f>
        <v/>
      </c>
      <c r="AN35" s="74"/>
      <c r="AO35" s="679"/>
      <c r="AP35" s="680"/>
      <c r="AQ35" s="680"/>
      <c r="AR35" s="680"/>
      <c r="AS35" s="680"/>
      <c r="AT35" s="681"/>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row>
    <row r="36" spans="1:80" ht="15" customHeight="1" x14ac:dyDescent="0.25">
      <c r="A36" s="74"/>
      <c r="B36" s="595"/>
      <c r="C36" s="595"/>
      <c r="D36" s="596"/>
      <c r="E36" s="633" t="s">
        <v>102</v>
      </c>
      <c r="F36" s="634"/>
      <c r="G36" s="634"/>
      <c r="H36" s="634"/>
      <c r="I36" s="634"/>
      <c r="J36" s="64" t="str">
        <f>IF(AND('R. Gestión '!$Z$9="Baja",'R. Gestión '!$AB$9="Leve"),CONCATENATE("R1C",'R. Gestión '!$P$9),"")</f>
        <v/>
      </c>
      <c r="K36" s="65" t="str">
        <f>IF(AND('R. Gestión '!$Z$10="Baja",'R. Gestión '!$AB$10="Leve"),CONCATENATE("R1C",'R. Gestión '!$P$10),"")</f>
        <v/>
      </c>
      <c r="L36" s="65" t="str">
        <f>IF(AND('R. Gestión '!$Z$11="Baja",'R. Gestión '!$AB$11="Leve"),CONCATENATE("R1C",'R. Gestión '!$P$11),"")</f>
        <v/>
      </c>
      <c r="M36" s="65" t="str">
        <f>IF(AND('R. Gestión '!$Z$12="Baja",'R. Gestión '!$AB$12="Leve"),CONCATENATE("R1C",'R. Gestión '!$P$12),"")</f>
        <v/>
      </c>
      <c r="N36" s="65" t="str">
        <f>IF(AND('R. Gestión '!$Z$13="Baja",'R. Gestión '!$AB$13="Leve"),CONCATENATE("R1C",'R. Gestión '!$P$13),"")</f>
        <v/>
      </c>
      <c r="O36" s="66" t="str">
        <f>IF(AND('R. Gestión '!$Z$14="Baja",'R. Gestión '!$AB$14="Leve"),CONCATENATE("R1C",'R. Gestión '!$P$14),"")</f>
        <v/>
      </c>
      <c r="P36" s="55" t="str">
        <f>IF(AND('R. Gestión '!$Z$9="Baja",'R. Gestión '!$AB$9="Menor"),CONCATENATE("R1C",'R. Gestión '!$P$9),"")</f>
        <v/>
      </c>
      <c r="Q36" s="56" t="str">
        <f>IF(AND('R. Gestión '!$Z$10="Baja",'R. Gestión '!$AB$10="Menor"),CONCATENATE("R1C",'R. Gestión '!$P$10),"")</f>
        <v/>
      </c>
      <c r="R36" s="56" t="str">
        <f>IF(AND('R. Gestión '!$Z$11="Baja",'R. Gestión '!$AB$11="Menor"),CONCATENATE("R1C",'R. Gestión '!$P$11),"")</f>
        <v/>
      </c>
      <c r="S36" s="56" t="str">
        <f>IF(AND('R. Gestión '!$Z$12="Baja",'R. Gestión '!$AB$12="Menor"),CONCATENATE("R1C",'R. Gestión '!$P$12),"")</f>
        <v/>
      </c>
      <c r="T36" s="56" t="str">
        <f>IF(AND('R. Gestión '!$Z$13="Baja",'R. Gestión '!$AB$13="Menor"),CONCATENATE("R1C",'R. Gestión '!$P$13),"")</f>
        <v/>
      </c>
      <c r="U36" s="57" t="str">
        <f>IF(AND('R. Gestión '!$Z$14="Baja",'R. Gestión '!$AB$14="Menor"),CONCATENATE("R1C",'R. Gestión '!$P$14),"")</f>
        <v/>
      </c>
      <c r="V36" s="55" t="str">
        <f>IF(AND('R. Gestión '!$Z$9="Baja",'R. Gestión '!$AB$9="Moderado"),CONCATENATE("R1C",'R. Gestión '!$P$9),"")</f>
        <v/>
      </c>
      <c r="W36" s="56" t="str">
        <f>IF(AND('R. Gestión '!$Z$10="Baja",'R. Gestión '!$AB$10="Moderado"),CONCATENATE("R1C",'R. Gestión '!$P$10),"")</f>
        <v/>
      </c>
      <c r="X36" s="56" t="str">
        <f>IF(AND('R. Gestión '!$Z$11="Baja",'R. Gestión '!$AB$11="Moderado"),CONCATENATE("R1C",'R. Gestión '!$P$11),"")</f>
        <v/>
      </c>
      <c r="Y36" s="56" t="str">
        <f>IF(AND('R. Gestión '!$Z$12="Baja",'R. Gestión '!$AB$12="Moderado"),CONCATENATE("R1C",'R. Gestión '!$P$12),"")</f>
        <v/>
      </c>
      <c r="Z36" s="56" t="str">
        <f>IF(AND('R. Gestión '!$Z$13="Baja",'R. Gestión '!$AB$13="Moderado"),CONCATENATE("R1C",'R. Gestión '!$P$13),"")</f>
        <v/>
      </c>
      <c r="AA36" s="57" t="str">
        <f>IF(AND('R. Gestión '!$Z$14="Baja",'R. Gestión '!$AB$14="Moderado"),CONCATENATE("R1C",'R. Gestión '!$P$14),"")</f>
        <v/>
      </c>
      <c r="AB36" s="37" t="str">
        <f>IF(AND('R. Gestión '!$Z$9="Baja",'R. Gestión '!$AB$9="Mayor"),CONCATENATE("R1C",'R. Gestión '!$P$9),"")</f>
        <v/>
      </c>
      <c r="AC36" s="38" t="str">
        <f>IF(AND('R. Gestión '!$Z$10="Baja",'R. Gestión '!$AB$10="Mayor"),CONCATENATE("R1C",'R. Gestión '!$P$10),"")</f>
        <v/>
      </c>
      <c r="AD36" s="38" t="str">
        <f>IF(AND('R. Gestión '!$Z$11="Baja",'R. Gestión '!$AB$11="Mayor"),CONCATENATE("R1C",'R. Gestión '!$P$11),"")</f>
        <v/>
      </c>
      <c r="AE36" s="38" t="str">
        <f>IF(AND('R. Gestión '!$Z$12="Baja",'R. Gestión '!$AB$12="Mayor"),CONCATENATE("R1C",'R. Gestión '!$P$12),"")</f>
        <v/>
      </c>
      <c r="AF36" s="38" t="str">
        <f>IF(AND('R. Gestión '!$Z$13="Baja",'R. Gestión '!$AB$13="Mayor"),CONCATENATE("R1C",'R. Gestión '!$P$13),"")</f>
        <v/>
      </c>
      <c r="AG36" s="39" t="str">
        <f>IF(AND('R. Gestión '!$Z$14="Baja",'R. Gestión '!$AB$14="Mayor"),CONCATENATE("R1C",'R. Gestión '!$P$14),"")</f>
        <v/>
      </c>
      <c r="AH36" s="40" t="str">
        <f>IF(AND('R. Gestión '!$Z$9="Baja",'R. Gestión '!$AB$9="Catastrófico"),CONCATENATE("R1C",'R. Gestión '!$P$9),"")</f>
        <v/>
      </c>
      <c r="AI36" s="41" t="str">
        <f>IF(AND('R. Gestión '!$Z$10="Baja",'R. Gestión '!$AB$10="Catastrófico"),CONCATENATE("R1C",'R. Gestión '!$P$10),"")</f>
        <v/>
      </c>
      <c r="AJ36" s="41" t="str">
        <f>IF(AND('R. Gestión '!$Z$11="Baja",'R. Gestión '!$AB$11="Catastrófico"),CONCATENATE("R1C",'R. Gestión '!$P$11),"")</f>
        <v/>
      </c>
      <c r="AK36" s="41" t="str">
        <f>IF(AND('R. Gestión '!$Z$12="Baja",'R. Gestión '!$AB$12="Catastrófico"),CONCATENATE("R1C",'R. Gestión '!$P$12),"")</f>
        <v/>
      </c>
      <c r="AL36" s="41" t="str">
        <f>IF(AND('R. Gestión '!$Z$13="Baja",'R. Gestión '!$AB$13="Catastrófico"),CONCATENATE("R1C",'R. Gestión '!$P$13),"")</f>
        <v/>
      </c>
      <c r="AM36" s="42" t="str">
        <f>IF(AND('R. Gestión '!$Z$14="Baja",'R. Gestión '!$AB$14="Catastrófico"),CONCATENATE("R1C",'R. Gestión '!$P$14),"")</f>
        <v/>
      </c>
      <c r="AN36" s="74"/>
      <c r="AO36" s="664" t="s">
        <v>72</v>
      </c>
      <c r="AP36" s="665"/>
      <c r="AQ36" s="665"/>
      <c r="AR36" s="665"/>
      <c r="AS36" s="665"/>
      <c r="AT36" s="666"/>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row>
    <row r="37" spans="1:80" ht="15" customHeight="1" x14ac:dyDescent="0.25">
      <c r="A37" s="74"/>
      <c r="B37" s="595"/>
      <c r="C37" s="595"/>
      <c r="D37" s="596"/>
      <c r="E37" s="652"/>
      <c r="F37" s="637"/>
      <c r="G37" s="637"/>
      <c r="H37" s="637"/>
      <c r="I37" s="637"/>
      <c r="J37" s="67" t="str">
        <f>IF(AND('R. Gestión '!$Z$15="Baja",'R. Gestión '!$AB$15="Leve"),CONCATENATE("R2C",'R. Gestión '!$P$15),"")</f>
        <v/>
      </c>
      <c r="K37" s="68" t="str">
        <f>IF(AND('R. Gestión '!$Z$16="Baja",'R. Gestión '!$AB$16="Leve"),CONCATENATE("R2C",'R. Gestión '!$P$16),"")</f>
        <v/>
      </c>
      <c r="L37" s="68" t="str">
        <f>IF(AND('R. Gestión '!$Z$17="Baja",'R. Gestión '!$AB$17="Leve"),CONCATENATE("R2C",'R. Gestión '!$P$17),"")</f>
        <v/>
      </c>
      <c r="M37" s="68" t="str">
        <f>IF(AND('R. Gestión '!$Z$18="Baja",'R. Gestión '!$AB$18="Leve"),CONCATENATE("R2C",'R. Gestión '!$P$18),"")</f>
        <v/>
      </c>
      <c r="N37" s="68" t="str">
        <f>IF(AND('R. Gestión '!$Z$19="Baja",'R. Gestión '!$AB$19="Leve"),CONCATENATE("R2C",'R. Gestión '!$P$19),"")</f>
        <v/>
      </c>
      <c r="O37" s="69" t="str">
        <f>IF(AND('R. Gestión '!$Z$20="Baja",'R. Gestión '!$AB$20="Leve"),CONCATENATE("R2C",'R. Gestión '!$P$20),"")</f>
        <v/>
      </c>
      <c r="P37" s="58" t="str">
        <f>IF(AND('R. Gestión '!$Z$15="Baja",'R. Gestión '!$AB$15="Menor"),CONCATENATE("R2C",'R. Gestión '!$P$15),"")</f>
        <v/>
      </c>
      <c r="Q37" s="59" t="str">
        <f>IF(AND('R. Gestión '!$Z$16="Baja",'R. Gestión '!$AB$16="Menor"),CONCATENATE("R2C",'R. Gestión '!$P$16),"")</f>
        <v/>
      </c>
      <c r="R37" s="59" t="str">
        <f>IF(AND('R. Gestión '!$Z$17="Baja",'R. Gestión '!$AB$17="Menor"),CONCATENATE("R2C",'R. Gestión '!$P$17),"")</f>
        <v/>
      </c>
      <c r="S37" s="59" t="str">
        <f>IF(AND('R. Gestión '!$Z$18="Baja",'R. Gestión '!$AB$18="Menor"),CONCATENATE("R2C",'R. Gestión '!$P$18),"")</f>
        <v/>
      </c>
      <c r="T37" s="59" t="str">
        <f>IF(AND('R. Gestión '!$Z$19="Baja",'R. Gestión '!$AB$19="Menor"),CONCATENATE("R2C",'R. Gestión '!$P$19),"")</f>
        <v/>
      </c>
      <c r="U37" s="60" t="str">
        <f>IF(AND('R. Gestión '!$Z$20="Baja",'R. Gestión '!$AB$20="Menor"),CONCATENATE("R2C",'R. Gestión '!$P$20),"")</f>
        <v/>
      </c>
      <c r="V37" s="58" t="str">
        <f>IF(AND('R. Gestión '!$Z$15="Baja",'R. Gestión '!$AB$15="Moderado"),CONCATENATE("R2C",'R. Gestión '!$P$15),"")</f>
        <v/>
      </c>
      <c r="W37" s="59" t="str">
        <f>IF(AND('R. Gestión '!$Z$16="Baja",'R. Gestión '!$AB$16="Moderado"),CONCATENATE("R2C",'R. Gestión '!$P$16),"")</f>
        <v/>
      </c>
      <c r="X37" s="59" t="str">
        <f>IF(AND('R. Gestión '!$Z$17="Baja",'R. Gestión '!$AB$17="Moderado"),CONCATENATE("R2C",'R. Gestión '!$P$17),"")</f>
        <v/>
      </c>
      <c r="Y37" s="59" t="str">
        <f>IF(AND('R. Gestión '!$Z$18="Baja",'R. Gestión '!$AB$18="Moderado"),CONCATENATE("R2C",'R. Gestión '!$P$18),"")</f>
        <v/>
      </c>
      <c r="Z37" s="59" t="str">
        <f>IF(AND('R. Gestión '!$Z$19="Baja",'R. Gestión '!$AB$19="Moderado"),CONCATENATE("R2C",'R. Gestión '!$P$19),"")</f>
        <v/>
      </c>
      <c r="AA37" s="60" t="str">
        <f>IF(AND('R. Gestión '!$Z$20="Baja",'R. Gestión '!$AB$20="Moderado"),CONCATENATE("R2C",'R. Gestión '!$P$20),"")</f>
        <v/>
      </c>
      <c r="AB37" s="43" t="str">
        <f>IF(AND('R. Gestión '!$Z$15="Baja",'R. Gestión '!$AB$15="Mayor"),CONCATENATE("R2C",'R. Gestión '!$P$15),"")</f>
        <v/>
      </c>
      <c r="AC37" s="44" t="str">
        <f>IF(AND('R. Gestión '!$Z$16="Baja",'R. Gestión '!$AB$16="Mayor"),CONCATENATE("R2C",'R. Gestión '!$P$16),"")</f>
        <v/>
      </c>
      <c r="AD37" s="44" t="str">
        <f>IF(AND('R. Gestión '!$Z$17="Baja",'R. Gestión '!$AB$17="Mayor"),CONCATENATE("R2C",'R. Gestión '!$P$17),"")</f>
        <v/>
      </c>
      <c r="AE37" s="44" t="str">
        <f>IF(AND('R. Gestión '!$Z$18="Baja",'R. Gestión '!$AB$18="Mayor"),CONCATENATE("R2C",'R. Gestión '!$P$18),"")</f>
        <v/>
      </c>
      <c r="AF37" s="44" t="str">
        <f>IF(AND('R. Gestión '!$Z$19="Baja",'R. Gestión '!$AB$19="Mayor"),CONCATENATE("R2C",'R. Gestión '!$P$19),"")</f>
        <v/>
      </c>
      <c r="AG37" s="45" t="str">
        <f>IF(AND('R. Gestión '!$Z$20="Baja",'R. Gestión '!$AB$20="Mayor"),CONCATENATE("R2C",'R. Gestión '!$P$20),"")</f>
        <v/>
      </c>
      <c r="AH37" s="46" t="str">
        <f>IF(AND('R. Gestión '!$Z$15="Baja",'R. Gestión '!$AB$15="Catastrófico"),CONCATENATE("R2C",'R. Gestión '!$P$15),"")</f>
        <v/>
      </c>
      <c r="AI37" s="47" t="str">
        <f>IF(AND('R. Gestión '!$Z$16="Baja",'R. Gestión '!$AB$16="Catastrófico"),CONCATENATE("R2C",'R. Gestión '!$P$16),"")</f>
        <v/>
      </c>
      <c r="AJ37" s="47" t="str">
        <f>IF(AND('R. Gestión '!$Z$17="Baja",'R. Gestión '!$AB$17="Catastrófico"),CONCATENATE("R2C",'R. Gestión '!$P$17),"")</f>
        <v/>
      </c>
      <c r="AK37" s="47" t="str">
        <f>IF(AND('R. Gestión '!$Z$18="Baja",'R. Gestión '!$AB$18="Catastrófico"),CONCATENATE("R2C",'R. Gestión '!$P$18),"")</f>
        <v/>
      </c>
      <c r="AL37" s="47" t="str">
        <f>IF(AND('R. Gestión '!$Z$19="Baja",'R. Gestión '!$AB$19="Catastrófico"),CONCATENATE("R2C",'R. Gestión '!$P$19),"")</f>
        <v/>
      </c>
      <c r="AM37" s="48" t="str">
        <f>IF(AND('R. Gestión '!$Z$20="Baja",'R. Gestión '!$AB$20="Catastrófico"),CONCATENATE("R2C",'R. Gestión '!$P$20),"")</f>
        <v/>
      </c>
      <c r="AN37" s="74"/>
      <c r="AO37" s="667"/>
      <c r="AP37" s="668"/>
      <c r="AQ37" s="668"/>
      <c r="AR37" s="668"/>
      <c r="AS37" s="668"/>
      <c r="AT37" s="669"/>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row>
    <row r="38" spans="1:80" ht="15" customHeight="1" x14ac:dyDescent="0.25">
      <c r="A38" s="74"/>
      <c r="B38" s="595"/>
      <c r="C38" s="595"/>
      <c r="D38" s="596"/>
      <c r="E38" s="636"/>
      <c r="F38" s="637"/>
      <c r="G38" s="637"/>
      <c r="H38" s="637"/>
      <c r="I38" s="637"/>
      <c r="J38" s="67" t="str">
        <f>IF(AND('R. Gestión '!$Z$21="Baja",'R. Gestión '!$AB$21="Leve"),CONCATENATE("R3C",'R. Gestión '!$P$21),"")</f>
        <v/>
      </c>
      <c r="K38" s="68" t="str">
        <f>IF(AND('R. Gestión '!$Z$22="Baja",'R. Gestión '!$AB$22="Leve"),CONCATENATE("R3C",'R. Gestión '!$P$22),"")</f>
        <v/>
      </c>
      <c r="L38" s="68" t="str">
        <f>IF(AND('R. Gestión '!$Z$23="Baja",'R. Gestión '!$AB$23="Leve"),CONCATENATE("R3C",'R. Gestión '!$P$23),"")</f>
        <v/>
      </c>
      <c r="M38" s="68" t="str">
        <f>IF(AND('R. Gestión '!$Z$24="Baja",'R. Gestión '!$AB$24="Leve"),CONCATENATE("R3C",'R. Gestión '!$P$24),"")</f>
        <v/>
      </c>
      <c r="N38" s="68" t="str">
        <f>IF(AND('R. Gestión '!$Z$25="Baja",'R. Gestión '!$AB$25="Leve"),CONCATENATE("R3C",'R. Gestión '!$P$25),"")</f>
        <v/>
      </c>
      <c r="O38" s="69" t="str">
        <f>IF(AND('R. Gestión '!$Z$26="Baja",'R. Gestión '!$AB$26="Leve"),CONCATENATE("R3C",'R. Gestión '!$P$26),"")</f>
        <v/>
      </c>
      <c r="P38" s="58" t="str">
        <f>IF(AND('R. Gestión '!$Z$21="Baja",'R. Gestión '!$AB$21="Menor"),CONCATENATE("R3C",'R. Gestión '!$P$21),"")</f>
        <v/>
      </c>
      <c r="Q38" s="59" t="str">
        <f>IF(AND('R. Gestión '!$Z$22="Baja",'R. Gestión '!$AB$22="Menor"),CONCATENATE("R3C",'R. Gestión '!$P$22),"")</f>
        <v/>
      </c>
      <c r="R38" s="59" t="str">
        <f>IF(AND('R. Gestión '!$Z$23="Baja",'R. Gestión '!$AB$23="Menor"),CONCATENATE("R3C",'R. Gestión '!$P$23),"")</f>
        <v/>
      </c>
      <c r="S38" s="59" t="str">
        <f>IF(AND('R. Gestión '!$Z$24="Baja",'R. Gestión '!$AB$24="Menor"),CONCATENATE("R3C",'R. Gestión '!$P$24),"")</f>
        <v/>
      </c>
      <c r="T38" s="59" t="str">
        <f>IF(AND('R. Gestión '!$Z$25="Baja",'R. Gestión '!$AB$25="Menor"),CONCATENATE("R3C",'R. Gestión '!$P$25),"")</f>
        <v/>
      </c>
      <c r="U38" s="60" t="str">
        <f>IF(AND('R. Gestión '!$Z$26="Baja",'R. Gestión '!$AB$26="Menor"),CONCATENATE("R3C",'R. Gestión '!$P$26),"")</f>
        <v/>
      </c>
      <c r="V38" s="58" t="str">
        <f>IF(AND('R. Gestión '!$Z$21="Baja",'R. Gestión '!$AB$21="Moderado"),CONCATENATE("R3C",'R. Gestión '!$P$21),"")</f>
        <v/>
      </c>
      <c r="W38" s="59" t="str">
        <f>IF(AND('R. Gestión '!$Z$22="Baja",'R. Gestión '!$AB$22="Moderado"),CONCATENATE("R3C",'R. Gestión '!$P$22),"")</f>
        <v/>
      </c>
      <c r="X38" s="59" t="str">
        <f>IF(AND('R. Gestión '!$Z$23="Baja",'R. Gestión '!$AB$23="Moderado"),CONCATENATE("R3C",'R. Gestión '!$P$23),"")</f>
        <v/>
      </c>
      <c r="Y38" s="59" t="str">
        <f>IF(AND('R. Gestión '!$Z$24="Baja",'R. Gestión '!$AB$24="Moderado"),CONCATENATE("R3C",'R. Gestión '!$P$24),"")</f>
        <v/>
      </c>
      <c r="Z38" s="59" t="str">
        <f>IF(AND('R. Gestión '!$Z$25="Baja",'R. Gestión '!$AB$25="Moderado"),CONCATENATE("R3C",'R. Gestión '!$P$25),"")</f>
        <v/>
      </c>
      <c r="AA38" s="60" t="str">
        <f>IF(AND('R. Gestión '!$Z$26="Baja",'R. Gestión '!$AB$26="Moderado"),CONCATENATE("R3C",'R. Gestión '!$P$26),"")</f>
        <v/>
      </c>
      <c r="AB38" s="43" t="str">
        <f>IF(AND('R. Gestión '!$Z$21="Baja",'R. Gestión '!$AB$21="Mayor"),CONCATENATE("R3C",'R. Gestión '!$P$21),"")</f>
        <v/>
      </c>
      <c r="AC38" s="44" t="str">
        <f>IF(AND('R. Gestión '!$Z$22="Baja",'R. Gestión '!$AB$22="Mayor"),CONCATENATE("R3C",'R. Gestión '!$P$22),"")</f>
        <v/>
      </c>
      <c r="AD38" s="44" t="str">
        <f>IF(AND('R. Gestión '!$Z$23="Baja",'R. Gestión '!$AB$23="Mayor"),CONCATENATE("R3C",'R. Gestión '!$P$23),"")</f>
        <v/>
      </c>
      <c r="AE38" s="44" t="str">
        <f>IF(AND('R. Gestión '!$Z$24="Baja",'R. Gestión '!$AB$24="Mayor"),CONCATENATE("R3C",'R. Gestión '!$P$24),"")</f>
        <v/>
      </c>
      <c r="AF38" s="44" t="str">
        <f>IF(AND('R. Gestión '!$Z$25="Baja",'R. Gestión '!$AB$25="Mayor"),CONCATENATE("R3C",'R. Gestión '!$P$25),"")</f>
        <v/>
      </c>
      <c r="AG38" s="45" t="str">
        <f>IF(AND('R. Gestión '!$Z$26="Baja",'R. Gestión '!$AB$26="Mayor"),CONCATENATE("R3C",'R. Gestión '!$P$26),"")</f>
        <v/>
      </c>
      <c r="AH38" s="46" t="str">
        <f>IF(AND('R. Gestión '!$Z$21="Baja",'R. Gestión '!$AB$21="Catastrófico"),CONCATENATE("R3C",'R. Gestión '!$P$21),"")</f>
        <v/>
      </c>
      <c r="AI38" s="47" t="str">
        <f>IF(AND('R. Gestión '!$Z$22="Baja",'R. Gestión '!$AB$22="Catastrófico"),CONCATENATE("R3C",'R. Gestión '!$P$22),"")</f>
        <v/>
      </c>
      <c r="AJ38" s="47" t="str">
        <f>IF(AND('R. Gestión '!$Z$23="Baja",'R. Gestión '!$AB$23="Catastrófico"),CONCATENATE("R3C",'R. Gestión '!$P$23),"")</f>
        <v/>
      </c>
      <c r="AK38" s="47" t="str">
        <f>IF(AND('R. Gestión '!$Z$24="Baja",'R. Gestión '!$AB$24="Catastrófico"),CONCATENATE("R3C",'R. Gestión '!$P$24),"")</f>
        <v/>
      </c>
      <c r="AL38" s="47" t="str">
        <f>IF(AND('R. Gestión '!$Z$25="Baja",'R. Gestión '!$AB$25="Catastrófico"),CONCATENATE("R3C",'R. Gestión '!$P$25),"")</f>
        <v/>
      </c>
      <c r="AM38" s="48" t="str">
        <f>IF(AND('R. Gestión '!$Z$26="Baja",'R. Gestión '!$AB$26="Catastrófico"),CONCATENATE("R3C",'R. Gestión '!$P$26),"")</f>
        <v/>
      </c>
      <c r="AN38" s="74"/>
      <c r="AO38" s="667"/>
      <c r="AP38" s="668"/>
      <c r="AQ38" s="668"/>
      <c r="AR38" s="668"/>
      <c r="AS38" s="668"/>
      <c r="AT38" s="669"/>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row>
    <row r="39" spans="1:80" ht="15" customHeight="1" x14ac:dyDescent="0.25">
      <c r="A39" s="74"/>
      <c r="B39" s="595"/>
      <c r="C39" s="595"/>
      <c r="D39" s="596"/>
      <c r="E39" s="636"/>
      <c r="F39" s="637"/>
      <c r="G39" s="637"/>
      <c r="H39" s="637"/>
      <c r="I39" s="637"/>
      <c r="J39" s="67" t="str">
        <f>IF(AND('R. Gestión '!$Z$27="Baja",'R. Gestión '!$AB$27="Leve"),CONCATENATE("R4C",'R. Gestión '!$P$27),"")</f>
        <v/>
      </c>
      <c r="K39" s="68" t="str">
        <f>IF(AND('R. Gestión '!$Z$28="Baja",'R. Gestión '!$AB$28="Leve"),CONCATENATE("R4C",'R. Gestión '!$P$28),"")</f>
        <v/>
      </c>
      <c r="L39" s="68" t="str">
        <f>IF(AND('R. Gestión '!$Z$29="Baja",'R. Gestión '!$AB$29="Leve"),CONCATENATE("R4C",'R. Gestión '!$P$29),"")</f>
        <v/>
      </c>
      <c r="M39" s="68" t="str">
        <f>IF(AND('R. Gestión '!$Z$30="Baja",'R. Gestión '!$AB$30="Leve"),CONCATENATE("R4C",'R. Gestión '!$P$30),"")</f>
        <v/>
      </c>
      <c r="N39" s="68" t="str">
        <f>IF(AND('R. Gestión '!$Z$31="Baja",'R. Gestión '!$AB$31="Leve"),CONCATENATE("R4C",'R. Gestión '!$P$31),"")</f>
        <v/>
      </c>
      <c r="O39" s="69" t="str">
        <f>IF(AND('R. Gestión '!$Z$32="Baja",'R. Gestión '!$AB$32="Leve"),CONCATENATE("R4C",'R. Gestión '!$P$32),"")</f>
        <v/>
      </c>
      <c r="P39" s="58" t="str">
        <f>IF(AND('R. Gestión '!$Z$27="Baja",'R. Gestión '!$AB$27="Menor"),CONCATENATE("R4C",'R. Gestión '!$P$27),"")</f>
        <v/>
      </c>
      <c r="Q39" s="59" t="str">
        <f>IF(AND('R. Gestión '!$Z$28="Baja",'R. Gestión '!$AB$28="Menor"),CONCATENATE("R4C",'R. Gestión '!$P$28),"")</f>
        <v/>
      </c>
      <c r="R39" s="59" t="str">
        <f>IF(AND('R. Gestión '!$Z$29="Baja",'R. Gestión '!$AB$29="Menor"),CONCATENATE("R4C",'R. Gestión '!$P$29),"")</f>
        <v/>
      </c>
      <c r="S39" s="59" t="str">
        <f>IF(AND('R. Gestión '!$Z$30="Baja",'R. Gestión '!$AB$30="Menor"),CONCATENATE("R4C",'R. Gestión '!$P$30),"")</f>
        <v/>
      </c>
      <c r="T39" s="59" t="str">
        <f>IF(AND('R. Gestión '!$Z$31="Baja",'R. Gestión '!$AB$31="Menor"),CONCATENATE("R4C",'R. Gestión '!$P$31),"")</f>
        <v/>
      </c>
      <c r="U39" s="60" t="str">
        <f>IF(AND('R. Gestión '!$Z$32="Baja",'R. Gestión '!$AB$32="Menor"),CONCATENATE("R4C",'R. Gestión '!$P$32),"")</f>
        <v/>
      </c>
      <c r="V39" s="58" t="str">
        <f>IF(AND('R. Gestión '!$Z$27="Baja",'R. Gestión '!$AB$27="Moderado"),CONCATENATE("R4C",'R. Gestión '!$P$27),"")</f>
        <v/>
      </c>
      <c r="W39" s="59" t="str">
        <f>IF(AND('R. Gestión '!$Z$28="Baja",'R. Gestión '!$AB$28="Moderado"),CONCATENATE("R4C",'R. Gestión '!$P$28),"")</f>
        <v/>
      </c>
      <c r="X39" s="59" t="str">
        <f>IF(AND('R. Gestión '!$Z$29="Baja",'R. Gestión '!$AB$29="Moderado"),CONCATENATE("R4C",'R. Gestión '!$P$29),"")</f>
        <v/>
      </c>
      <c r="Y39" s="59" t="str">
        <f>IF(AND('R. Gestión '!$Z$30="Baja",'R. Gestión '!$AB$30="Moderado"),CONCATENATE("R4C",'R. Gestión '!$P$30),"")</f>
        <v/>
      </c>
      <c r="Z39" s="59" t="str">
        <f>IF(AND('R. Gestión '!$Z$31="Baja",'R. Gestión '!$AB$31="Moderado"),CONCATENATE("R4C",'R. Gestión '!$P$31),"")</f>
        <v/>
      </c>
      <c r="AA39" s="60" t="str">
        <f>IF(AND('R. Gestión '!$Z$32="Baja",'R. Gestión '!$AB$32="Moderado"),CONCATENATE("R4C",'R. Gestión '!$P$32),"")</f>
        <v/>
      </c>
      <c r="AB39" s="43" t="str">
        <f>IF(AND('R. Gestión '!$Z$27="Baja",'R. Gestión '!$AB$27="Mayor"),CONCATENATE("R4C",'R. Gestión '!$P$27),"")</f>
        <v/>
      </c>
      <c r="AC39" s="44" t="str">
        <f>IF(AND('R. Gestión '!$Z$28="Baja",'R. Gestión '!$AB$28="Mayor"),CONCATENATE("R4C",'R. Gestión '!$P$28),"")</f>
        <v/>
      </c>
      <c r="AD39" s="44" t="str">
        <f>IF(AND('R. Gestión '!$Z$29="Baja",'R. Gestión '!$AB$29="Mayor"),CONCATENATE("R4C",'R. Gestión '!$P$29),"")</f>
        <v/>
      </c>
      <c r="AE39" s="44" t="str">
        <f>IF(AND('R. Gestión '!$Z$30="Baja",'R. Gestión '!$AB$30="Mayor"),CONCATENATE("R4C",'R. Gestión '!$P$30),"")</f>
        <v/>
      </c>
      <c r="AF39" s="44" t="str">
        <f>IF(AND('R. Gestión '!$Z$31="Baja",'R. Gestión '!$AB$31="Mayor"),CONCATENATE("R4C",'R. Gestión '!$P$31),"")</f>
        <v/>
      </c>
      <c r="AG39" s="45" t="str">
        <f>IF(AND('R. Gestión '!$Z$32="Baja",'R. Gestión '!$AB$32="Mayor"),CONCATENATE("R4C",'R. Gestión '!$P$32),"")</f>
        <v/>
      </c>
      <c r="AH39" s="46" t="str">
        <f>IF(AND('R. Gestión '!$Z$27="Baja",'R. Gestión '!$AB$27="Catastrófico"),CONCATENATE("R4C",'R. Gestión '!$P$27),"")</f>
        <v/>
      </c>
      <c r="AI39" s="47" t="str">
        <f>IF(AND('R. Gestión '!$Z$28="Baja",'R. Gestión '!$AB$28="Catastrófico"),CONCATENATE("R4C",'R. Gestión '!$P$28),"")</f>
        <v/>
      </c>
      <c r="AJ39" s="47" t="str">
        <f>IF(AND('R. Gestión '!$Z$29="Baja",'R. Gestión '!$AB$29="Catastrófico"),CONCATENATE("R4C",'R. Gestión '!$P$29),"")</f>
        <v/>
      </c>
      <c r="AK39" s="47" t="str">
        <f>IF(AND('R. Gestión '!$Z$30="Baja",'R. Gestión '!$AB$30="Catastrófico"),CONCATENATE("R4C",'R. Gestión '!$P$30),"")</f>
        <v/>
      </c>
      <c r="AL39" s="47" t="str">
        <f>IF(AND('R. Gestión '!$Z$31="Baja",'R. Gestión '!$AB$31="Catastrófico"),CONCATENATE("R4C",'R. Gestión '!$P$31),"")</f>
        <v/>
      </c>
      <c r="AM39" s="48" t="str">
        <f>IF(AND('R. Gestión '!$Z$32="Baja",'R. Gestión '!$AB$32="Catastrófico"),CONCATENATE("R4C",'R. Gestión '!$P$32),"")</f>
        <v/>
      </c>
      <c r="AN39" s="74"/>
      <c r="AO39" s="667"/>
      <c r="AP39" s="668"/>
      <c r="AQ39" s="668"/>
      <c r="AR39" s="668"/>
      <c r="AS39" s="668"/>
      <c r="AT39" s="669"/>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row>
    <row r="40" spans="1:80" ht="15" customHeight="1" x14ac:dyDescent="0.25">
      <c r="A40" s="74"/>
      <c r="B40" s="595"/>
      <c r="C40" s="595"/>
      <c r="D40" s="596"/>
      <c r="E40" s="636"/>
      <c r="F40" s="637"/>
      <c r="G40" s="637"/>
      <c r="H40" s="637"/>
      <c r="I40" s="637"/>
      <c r="J40" s="67" t="str">
        <f>IF(AND('R. Gestión '!$Z$33="Baja",'R. Gestión '!$AB$33="Leve"),CONCATENATE("R5C",'R. Gestión '!$P$33),"")</f>
        <v/>
      </c>
      <c r="K40" s="68" t="str">
        <f>IF(AND('R. Gestión '!$Z$34="Baja",'R. Gestión '!$AB$34="Leve"),CONCATENATE("R5C",'R. Gestión '!$P$34),"")</f>
        <v/>
      </c>
      <c r="L40" s="68" t="str">
        <f>IF(AND('R. Gestión '!$Z$35="Baja",'R. Gestión '!$AB$35="Leve"),CONCATENATE("R5C",'R. Gestión '!$P$35),"")</f>
        <v/>
      </c>
      <c r="M40" s="68" t="str">
        <f>IF(AND('R. Gestión '!$Z$36="Baja",'R. Gestión '!$AB$36="Leve"),CONCATENATE("R5C",'R. Gestión '!$P$36),"")</f>
        <v/>
      </c>
      <c r="N40" s="68" t="str">
        <f>IF(AND('R. Gestión '!$Z$37="Baja",'R. Gestión '!$AB$37="Leve"),CONCATENATE("R5C",'R. Gestión '!$P$37),"")</f>
        <v/>
      </c>
      <c r="O40" s="69" t="str">
        <f>IF(AND('R. Gestión '!$Z$38="Baja",'R. Gestión '!$AB$38="Leve"),CONCATENATE("R5C",'R. Gestión '!$P$38),"")</f>
        <v/>
      </c>
      <c r="P40" s="58" t="str">
        <f>IF(AND('R. Gestión '!$Z$33="Baja",'R. Gestión '!$AB$33="Menor"),CONCATENATE("R5C",'R. Gestión '!$P$33),"")</f>
        <v/>
      </c>
      <c r="Q40" s="59" t="str">
        <f>IF(AND('R. Gestión '!$Z$34="Baja",'R. Gestión '!$AB$34="Menor"),CONCATENATE("R5C",'R. Gestión '!$P$34),"")</f>
        <v/>
      </c>
      <c r="R40" s="59" t="str">
        <f>IF(AND('R. Gestión '!$Z$35="Baja",'R. Gestión '!$AB$35="Menor"),CONCATENATE("R5C",'R. Gestión '!$P$35),"")</f>
        <v/>
      </c>
      <c r="S40" s="59" t="str">
        <f>IF(AND('R. Gestión '!$Z$36="Baja",'R. Gestión '!$AB$36="Menor"),CONCATENATE("R5C",'R. Gestión '!$P$36),"")</f>
        <v/>
      </c>
      <c r="T40" s="59" t="str">
        <f>IF(AND('R. Gestión '!$Z$37="Baja",'R. Gestión '!$AB$37="Menor"),CONCATENATE("R5C",'R. Gestión '!$P$37),"")</f>
        <v/>
      </c>
      <c r="U40" s="60" t="str">
        <f>IF(AND('R. Gestión '!$Z$38="Baja",'R. Gestión '!$AB$38="Menor"),CONCATENATE("R5C",'R. Gestión '!$P$38),"")</f>
        <v/>
      </c>
      <c r="V40" s="58" t="str">
        <f>IF(AND('R. Gestión '!$Z$33="Baja",'R. Gestión '!$AB$33="Moderado"),CONCATENATE("R5C",'R. Gestión '!$P$33),"")</f>
        <v/>
      </c>
      <c r="W40" s="59" t="str">
        <f>IF(AND('R. Gestión '!$Z$34="Baja",'R. Gestión '!$AB$34="Moderado"),CONCATENATE("R5C",'R. Gestión '!$P$34),"")</f>
        <v/>
      </c>
      <c r="X40" s="59" t="str">
        <f>IF(AND('R. Gestión '!$Z$35="Baja",'R. Gestión '!$AB$35="Moderado"),CONCATENATE("R5C",'R. Gestión '!$P$35),"")</f>
        <v/>
      </c>
      <c r="Y40" s="59" t="str">
        <f>IF(AND('R. Gestión '!$Z$36="Baja",'R. Gestión '!$AB$36="Moderado"),CONCATENATE("R5C",'R. Gestión '!$P$36),"")</f>
        <v/>
      </c>
      <c r="Z40" s="59" t="str">
        <f>IF(AND('R. Gestión '!$Z$37="Baja",'R. Gestión '!$AB$37="Moderado"),CONCATENATE("R5C",'R. Gestión '!$P$37),"")</f>
        <v/>
      </c>
      <c r="AA40" s="60" t="str">
        <f>IF(AND('R. Gestión '!$Z$38="Baja",'R. Gestión '!$AB$38="Moderado"),CONCATENATE("R5C",'R. Gestión '!$P$38),"")</f>
        <v/>
      </c>
      <c r="AB40" s="43" t="str">
        <f>IF(AND('R. Gestión '!$Z$33="Baja",'R. Gestión '!$AB$33="Mayor"),CONCATENATE("R5C",'R. Gestión '!$P$33),"")</f>
        <v/>
      </c>
      <c r="AC40" s="44" t="str">
        <f>IF(AND('R. Gestión '!$Z$34="Baja",'R. Gestión '!$AB$34="Mayor"),CONCATENATE("R5C",'R. Gestión '!$P$34),"")</f>
        <v/>
      </c>
      <c r="AD40" s="44" t="str">
        <f>IF(AND('R. Gestión '!$Z$35="Baja",'R. Gestión '!$AB$35="Mayor"),CONCATENATE("R5C",'R. Gestión '!$P$35),"")</f>
        <v/>
      </c>
      <c r="AE40" s="44" t="str">
        <f>IF(AND('R. Gestión '!$Z$36="Baja",'R. Gestión '!$AB$36="Mayor"),CONCATENATE("R5C",'R. Gestión '!$P$36),"")</f>
        <v/>
      </c>
      <c r="AF40" s="44" t="str">
        <f>IF(AND('R. Gestión '!$Z$37="Baja",'R. Gestión '!$AB$37="Mayor"),CONCATENATE("R5C",'R. Gestión '!$P$37),"")</f>
        <v/>
      </c>
      <c r="AG40" s="45" t="str">
        <f>IF(AND('R. Gestión '!$Z$38="Baja",'R. Gestión '!$AB$38="Mayor"),CONCATENATE("R5C",'R. Gestión '!$P$38),"")</f>
        <v/>
      </c>
      <c r="AH40" s="46" t="str">
        <f>IF(AND('R. Gestión '!$Z$33="Baja",'R. Gestión '!$AB$33="Catastrófico"),CONCATENATE("R5C",'R. Gestión '!$P$33),"")</f>
        <v/>
      </c>
      <c r="AI40" s="47" t="str">
        <f>IF(AND('R. Gestión '!$Z$34="Baja",'R. Gestión '!$AB$34="Catastrófico"),CONCATENATE("R5C",'R. Gestión '!$P$34),"")</f>
        <v/>
      </c>
      <c r="AJ40" s="47" t="str">
        <f>IF(AND('R. Gestión '!$Z$35="Baja",'R. Gestión '!$AB$35="Catastrófico"),CONCATENATE("R5C",'R. Gestión '!$P$35),"")</f>
        <v/>
      </c>
      <c r="AK40" s="47" t="str">
        <f>IF(AND('R. Gestión '!$Z$36="Baja",'R. Gestión '!$AB$36="Catastrófico"),CONCATENATE("R5C",'R. Gestión '!$P$36),"")</f>
        <v/>
      </c>
      <c r="AL40" s="47" t="str">
        <f>IF(AND('R. Gestión '!$Z$37="Baja",'R. Gestión '!$AB$37="Catastrófico"),CONCATENATE("R5C",'R. Gestión '!$P$37),"")</f>
        <v/>
      </c>
      <c r="AM40" s="48" t="str">
        <f>IF(AND('R. Gestión '!$Z$38="Baja",'R. Gestión '!$AB$38="Catastrófico"),CONCATENATE("R5C",'R. Gestión '!$P$38),"")</f>
        <v/>
      </c>
      <c r="AN40" s="74"/>
      <c r="AO40" s="667"/>
      <c r="AP40" s="668"/>
      <c r="AQ40" s="668"/>
      <c r="AR40" s="668"/>
      <c r="AS40" s="668"/>
      <c r="AT40" s="669"/>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row>
    <row r="41" spans="1:80" ht="15" customHeight="1" x14ac:dyDescent="0.25">
      <c r="A41" s="74"/>
      <c r="B41" s="595"/>
      <c r="C41" s="595"/>
      <c r="D41" s="596"/>
      <c r="E41" s="636"/>
      <c r="F41" s="637"/>
      <c r="G41" s="637"/>
      <c r="H41" s="637"/>
      <c r="I41" s="637"/>
      <c r="J41" s="67" t="str">
        <f>IF(AND('R. Gestión '!$Z$39="Baja",'R. Gestión '!$AB$39="Leve"),CONCATENATE("R6C",'R. Gestión '!$P$39),"")</f>
        <v/>
      </c>
      <c r="K41" s="68" t="str">
        <f>IF(AND('R. Gestión '!$Z$40="Baja",'R. Gestión '!$AB$40="Leve"),CONCATENATE("R6C",'R. Gestión '!$P$40),"")</f>
        <v/>
      </c>
      <c r="L41" s="68" t="str">
        <f>IF(AND('R. Gestión '!$Z$41="Baja",'R. Gestión '!$AB$41="Leve"),CONCATENATE("R6C",'R. Gestión '!$P$41),"")</f>
        <v/>
      </c>
      <c r="M41" s="68" t="str">
        <f>IF(AND('R. Gestión '!$Z$42="Baja",'R. Gestión '!$AB$42="Leve"),CONCATENATE("R6C",'R. Gestión '!$P$42),"")</f>
        <v/>
      </c>
      <c r="N41" s="68" t="str">
        <f>IF(AND('R. Gestión '!$Z$43="Baja",'R. Gestión '!$AB$43="Leve"),CONCATENATE("R6C",'R. Gestión '!$P$43),"")</f>
        <v/>
      </c>
      <c r="O41" s="69" t="str">
        <f>IF(AND('R. Gestión '!$Z$44="Baja",'R. Gestión '!$AB$44="Leve"),CONCATENATE("R6C",'R. Gestión '!$P$44),"")</f>
        <v/>
      </c>
      <c r="P41" s="58" t="str">
        <f>IF(AND('R. Gestión '!$Z$39="Baja",'R. Gestión '!$AB$39="Menor"),CONCATENATE("R6C",'R. Gestión '!$P$39),"")</f>
        <v/>
      </c>
      <c r="Q41" s="59" t="str">
        <f>IF(AND('R. Gestión '!$Z$40="Baja",'R. Gestión '!$AB$40="Menor"),CONCATENATE("R6C",'R. Gestión '!$P$40),"")</f>
        <v/>
      </c>
      <c r="R41" s="59" t="str">
        <f>IF(AND('R. Gestión '!$Z$41="Baja",'R. Gestión '!$AB$41="Menor"),CONCATENATE("R6C",'R. Gestión '!$P$41),"")</f>
        <v/>
      </c>
      <c r="S41" s="59" t="str">
        <f>IF(AND('R. Gestión '!$Z$42="Baja",'R. Gestión '!$AB$42="Menor"),CONCATENATE("R6C",'R. Gestión '!$P$42),"")</f>
        <v/>
      </c>
      <c r="T41" s="59" t="str">
        <f>IF(AND('R. Gestión '!$Z$43="Baja",'R. Gestión '!$AB$43="Menor"),CONCATENATE("R6C",'R. Gestión '!$P$43),"")</f>
        <v/>
      </c>
      <c r="U41" s="60" t="str">
        <f>IF(AND('R. Gestión '!$Z$44="Baja",'R. Gestión '!$AB$44="Menor"),CONCATENATE("R6C",'R. Gestión '!$P$44),"")</f>
        <v/>
      </c>
      <c r="V41" s="58" t="str">
        <f>IF(AND('R. Gestión '!$Z$39="Baja",'R. Gestión '!$AB$39="Moderado"),CONCATENATE("R6C",'R. Gestión '!$P$39),"")</f>
        <v/>
      </c>
      <c r="W41" s="59" t="str">
        <f>IF(AND('R. Gestión '!$Z$40="Baja",'R. Gestión '!$AB$40="Moderado"),CONCATENATE("R6C",'R. Gestión '!$P$40),"")</f>
        <v/>
      </c>
      <c r="X41" s="59" t="str">
        <f>IF(AND('R. Gestión '!$Z$41="Baja",'R. Gestión '!$AB$41="Moderado"),CONCATENATE("R6C",'R. Gestión '!$P$41),"")</f>
        <v/>
      </c>
      <c r="Y41" s="59" t="str">
        <f>IF(AND('R. Gestión '!$Z$42="Baja",'R. Gestión '!$AB$42="Moderado"),CONCATENATE("R6C",'R. Gestión '!$P$42),"")</f>
        <v/>
      </c>
      <c r="Z41" s="59" t="str">
        <f>IF(AND('R. Gestión '!$Z$43="Baja",'R. Gestión '!$AB$43="Moderado"),CONCATENATE("R6C",'R. Gestión '!$P$43),"")</f>
        <v/>
      </c>
      <c r="AA41" s="60" t="str">
        <f>IF(AND('R. Gestión '!$Z$44="Baja",'R. Gestión '!$AB$44="Moderado"),CONCATENATE("R6C",'R. Gestión '!$P$44),"")</f>
        <v/>
      </c>
      <c r="AB41" s="43" t="str">
        <f>IF(AND('R. Gestión '!$Z$39="Baja",'R. Gestión '!$AB$39="Mayor"),CONCATENATE("R6C",'R. Gestión '!$P$39),"")</f>
        <v/>
      </c>
      <c r="AC41" s="44" t="str">
        <f>IF(AND('R. Gestión '!$Z$40="Baja",'R. Gestión '!$AB$40="Mayor"),CONCATENATE("R6C",'R. Gestión '!$P$40),"")</f>
        <v/>
      </c>
      <c r="AD41" s="44" t="str">
        <f>IF(AND('R. Gestión '!$Z$41="Baja",'R. Gestión '!$AB$41="Mayor"),CONCATENATE("R6C",'R. Gestión '!$P$41),"")</f>
        <v/>
      </c>
      <c r="AE41" s="44" t="str">
        <f>IF(AND('R. Gestión '!$Z$42="Baja",'R. Gestión '!$AB$42="Mayor"),CONCATENATE("R6C",'R. Gestión '!$P$42),"")</f>
        <v/>
      </c>
      <c r="AF41" s="44" t="str">
        <f>IF(AND('R. Gestión '!$Z$43="Baja",'R. Gestión '!$AB$43="Mayor"),CONCATENATE("R6C",'R. Gestión '!$P$43),"")</f>
        <v/>
      </c>
      <c r="AG41" s="45" t="str">
        <f>IF(AND('R. Gestión '!$Z$44="Baja",'R. Gestión '!$AB$44="Mayor"),CONCATENATE("R6C",'R. Gestión '!$P$44),"")</f>
        <v/>
      </c>
      <c r="AH41" s="46" t="str">
        <f>IF(AND('R. Gestión '!$Z$39="Baja",'R. Gestión '!$AB$39="Catastrófico"),CONCATENATE("R6C",'R. Gestión '!$P$39),"")</f>
        <v/>
      </c>
      <c r="AI41" s="47" t="str">
        <f>IF(AND('R. Gestión '!$Z$40="Baja",'R. Gestión '!$AB$40="Catastrófico"),CONCATENATE("R6C",'R. Gestión '!$P$40),"")</f>
        <v/>
      </c>
      <c r="AJ41" s="47" t="str">
        <f>IF(AND('R. Gestión '!$Z$41="Baja",'R. Gestión '!$AB$41="Catastrófico"),CONCATENATE("R6C",'R. Gestión '!$P$41),"")</f>
        <v/>
      </c>
      <c r="AK41" s="47" t="str">
        <f>IF(AND('R. Gestión '!$Z$42="Baja",'R. Gestión '!$AB$42="Catastrófico"),CONCATENATE("R6C",'R. Gestión '!$P$42),"")</f>
        <v/>
      </c>
      <c r="AL41" s="47" t="str">
        <f>IF(AND('R. Gestión '!$Z$43="Baja",'R. Gestión '!$AB$43="Catastrófico"),CONCATENATE("R6C",'R. Gestión '!$P$43),"")</f>
        <v/>
      </c>
      <c r="AM41" s="48" t="str">
        <f>IF(AND('R. Gestión '!$Z$44="Baja",'R. Gestión '!$AB$44="Catastrófico"),CONCATENATE("R6C",'R. Gestión '!$P$44),"")</f>
        <v/>
      </c>
      <c r="AN41" s="74"/>
      <c r="AO41" s="667"/>
      <c r="AP41" s="668"/>
      <c r="AQ41" s="668"/>
      <c r="AR41" s="668"/>
      <c r="AS41" s="668"/>
      <c r="AT41" s="669"/>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row>
    <row r="42" spans="1:80" ht="15" customHeight="1" x14ac:dyDescent="0.25">
      <c r="A42" s="74"/>
      <c r="B42" s="595"/>
      <c r="C42" s="595"/>
      <c r="D42" s="596"/>
      <c r="E42" s="636"/>
      <c r="F42" s="637"/>
      <c r="G42" s="637"/>
      <c r="H42" s="637"/>
      <c r="I42" s="637"/>
      <c r="J42" s="67" t="str">
        <f>IF(AND('R. Gestión '!$Z$45="Baja",'R. Gestión '!$AB$45="Leve"),CONCATENATE("R7C",'R. Gestión '!$P$45),"")</f>
        <v/>
      </c>
      <c r="K42" s="68" t="str">
        <f>IF(AND('R. Gestión '!$Z$46="Baja",'R. Gestión '!$AB$46="Leve"),CONCATENATE("R7C",'R. Gestión '!$P$46),"")</f>
        <v/>
      </c>
      <c r="L42" s="68" t="str">
        <f>IF(AND('R. Gestión '!$Z$47="Baja",'R. Gestión '!$AB$47="Leve"),CONCATENATE("R7C",'R. Gestión '!$P$47),"")</f>
        <v/>
      </c>
      <c r="M42" s="68" t="str">
        <f>IF(AND('R. Gestión '!$Z$48="Baja",'R. Gestión '!$AB$48="Leve"),CONCATENATE("R7C",'R. Gestión '!$P$48),"")</f>
        <v/>
      </c>
      <c r="N42" s="68" t="str">
        <f>IF(AND('R. Gestión '!$Z$49="Baja",'R. Gestión '!$AB$49="Leve"),CONCATENATE("R7C",'R. Gestión '!$P$49),"")</f>
        <v/>
      </c>
      <c r="O42" s="69" t="str">
        <f>IF(AND('R. Gestión '!$Z$50="Baja",'R. Gestión '!$AB$50="Leve"),CONCATENATE("R7C",'R. Gestión '!$P$50),"")</f>
        <v/>
      </c>
      <c r="P42" s="58" t="str">
        <f>IF(AND('R. Gestión '!$Z$45="Baja",'R. Gestión '!$AB$45="Menor"),CONCATENATE("R7C",'R. Gestión '!$P$45),"")</f>
        <v/>
      </c>
      <c r="Q42" s="59" t="str">
        <f>IF(AND('R. Gestión '!$Z$46="Baja",'R. Gestión '!$AB$46="Menor"),CONCATENATE("R7C",'R. Gestión '!$P$46),"")</f>
        <v/>
      </c>
      <c r="R42" s="59" t="str">
        <f>IF(AND('R. Gestión '!$Z$47="Baja",'R. Gestión '!$AB$47="Menor"),CONCATENATE("R7C",'R. Gestión '!$P$47),"")</f>
        <v/>
      </c>
      <c r="S42" s="59" t="str">
        <f>IF(AND('R. Gestión '!$Z$48="Baja",'R. Gestión '!$AB$48="Menor"),CONCATENATE("R7C",'R. Gestión '!$P$48),"")</f>
        <v/>
      </c>
      <c r="T42" s="59" t="str">
        <f>IF(AND('R. Gestión '!$Z$49="Baja",'R. Gestión '!$AB$49="Menor"),CONCATENATE("R7C",'R. Gestión '!$P$49),"")</f>
        <v/>
      </c>
      <c r="U42" s="60" t="str">
        <f>IF(AND('R. Gestión '!$Z$50="Baja",'R. Gestión '!$AB$50="Menor"),CONCATENATE("R7C",'R. Gestión '!$P$50),"")</f>
        <v/>
      </c>
      <c r="V42" s="58" t="str">
        <f>IF(AND('R. Gestión '!$Z$45="Baja",'R. Gestión '!$AB$45="Moderado"),CONCATENATE("R7C",'R. Gestión '!$P$45),"")</f>
        <v/>
      </c>
      <c r="W42" s="59" t="str">
        <f>IF(AND('R. Gestión '!$Z$46="Baja",'R. Gestión '!$AB$46="Moderado"),CONCATENATE("R7C",'R. Gestión '!$P$46),"")</f>
        <v/>
      </c>
      <c r="X42" s="59" t="str">
        <f>IF(AND('R. Gestión '!$Z$47="Baja",'R. Gestión '!$AB$47="Moderado"),CONCATENATE("R7C",'R. Gestión '!$P$47),"")</f>
        <v/>
      </c>
      <c r="Y42" s="59" t="str">
        <f>IF(AND('R. Gestión '!$Z$48="Baja",'R. Gestión '!$AB$48="Moderado"),CONCATENATE("R7C",'R. Gestión '!$P$48),"")</f>
        <v/>
      </c>
      <c r="Z42" s="59" t="str">
        <f>IF(AND('R. Gestión '!$Z$49="Baja",'R. Gestión '!$AB$49="Moderado"),CONCATENATE("R7C",'R. Gestión '!$P$49),"")</f>
        <v/>
      </c>
      <c r="AA42" s="60" t="str">
        <f>IF(AND('R. Gestión '!$Z$50="Baja",'R. Gestión '!$AB$50="Moderado"),CONCATENATE("R7C",'R. Gestión '!$P$50),"")</f>
        <v/>
      </c>
      <c r="AB42" s="43" t="str">
        <f>IF(AND('R. Gestión '!$Z$45="Baja",'R. Gestión '!$AB$45="Mayor"),CONCATENATE("R7C",'R. Gestión '!$P$45),"")</f>
        <v/>
      </c>
      <c r="AC42" s="44" t="str">
        <f>IF(AND('R. Gestión '!$Z$46="Baja",'R. Gestión '!$AB$46="Mayor"),CONCATENATE("R7C",'R. Gestión '!$P$46),"")</f>
        <v/>
      </c>
      <c r="AD42" s="44" t="str">
        <f>IF(AND('R. Gestión '!$Z$47="Baja",'R. Gestión '!$AB$47="Mayor"),CONCATENATE("R7C",'R. Gestión '!$P$47),"")</f>
        <v/>
      </c>
      <c r="AE42" s="44" t="str">
        <f>IF(AND('R. Gestión '!$Z$48="Baja",'R. Gestión '!$AB$48="Mayor"),CONCATENATE("R7C",'R. Gestión '!$P$48),"")</f>
        <v/>
      </c>
      <c r="AF42" s="44" t="str">
        <f>IF(AND('R. Gestión '!$Z$49="Baja",'R. Gestión '!$AB$49="Mayor"),CONCATENATE("R7C",'R. Gestión '!$P$49),"")</f>
        <v/>
      </c>
      <c r="AG42" s="45" t="str">
        <f>IF(AND('R. Gestión '!$Z$50="Baja",'R. Gestión '!$AB$50="Mayor"),CONCATENATE("R7C",'R. Gestión '!$P$50),"")</f>
        <v/>
      </c>
      <c r="AH42" s="46" t="str">
        <f>IF(AND('R. Gestión '!$Z$45="Baja",'R. Gestión '!$AB$45="Catastrófico"),CONCATENATE("R7C",'R. Gestión '!$P$45),"")</f>
        <v/>
      </c>
      <c r="AI42" s="47" t="str">
        <f>IF(AND('R. Gestión '!$Z$46="Baja",'R. Gestión '!$AB$46="Catastrófico"),CONCATENATE("R7C",'R. Gestión '!$P$46),"")</f>
        <v/>
      </c>
      <c r="AJ42" s="47" t="str">
        <f>IF(AND('R. Gestión '!$Z$47="Baja",'R. Gestión '!$AB$47="Catastrófico"),CONCATENATE("R7C",'R. Gestión '!$P$47),"")</f>
        <v/>
      </c>
      <c r="AK42" s="47" t="str">
        <f>IF(AND('R. Gestión '!$Z$48="Baja",'R. Gestión '!$AB$48="Catastrófico"),CONCATENATE("R7C",'R. Gestión '!$P$48),"")</f>
        <v/>
      </c>
      <c r="AL42" s="47" t="str">
        <f>IF(AND('R. Gestión '!$Z$49="Baja",'R. Gestión '!$AB$49="Catastrófico"),CONCATENATE("R7C",'R. Gestión '!$P$49),"")</f>
        <v/>
      </c>
      <c r="AM42" s="48" t="str">
        <f>IF(AND('R. Gestión '!$Z$50="Baja",'R. Gestión '!$AB$50="Catastrófico"),CONCATENATE("R7C",'R. Gestión '!$P$50),"")</f>
        <v/>
      </c>
      <c r="AN42" s="74"/>
      <c r="AO42" s="667"/>
      <c r="AP42" s="668"/>
      <c r="AQ42" s="668"/>
      <c r="AR42" s="668"/>
      <c r="AS42" s="668"/>
      <c r="AT42" s="669"/>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row>
    <row r="43" spans="1:80" ht="15" customHeight="1" x14ac:dyDescent="0.25">
      <c r="A43" s="74"/>
      <c r="B43" s="595"/>
      <c r="C43" s="595"/>
      <c r="D43" s="596"/>
      <c r="E43" s="636"/>
      <c r="F43" s="637"/>
      <c r="G43" s="637"/>
      <c r="H43" s="637"/>
      <c r="I43" s="637"/>
      <c r="J43" s="67" t="str">
        <f>IF(AND('R. Gestión '!$Z$51="Baja",'R. Gestión '!$AB$51="Leve"),CONCATENATE("R8C",'R. Gestión '!$P$51),"")</f>
        <v/>
      </c>
      <c r="K43" s="68" t="str">
        <f>IF(AND('R. Gestión '!$Z$52="Baja",'R. Gestión '!$AB$52="Leve"),CONCATENATE("R8C",'R. Gestión '!$P$52),"")</f>
        <v/>
      </c>
      <c r="L43" s="68" t="str">
        <f>IF(AND('R. Gestión '!$Z$53="Baja",'R. Gestión '!$AB$53="Leve"),CONCATENATE("R8C",'R. Gestión '!$P$53),"")</f>
        <v/>
      </c>
      <c r="M43" s="68" t="str">
        <f>IF(AND('R. Gestión '!$Z$54="Baja",'R. Gestión '!$AB$54="Leve"),CONCATENATE("R8C",'R. Gestión '!$P$54),"")</f>
        <v/>
      </c>
      <c r="N43" s="68" t="str">
        <f>IF(AND('R. Gestión '!$Z$55="Baja",'R. Gestión '!$AB$55="Leve"),CONCATENATE("R8C",'R. Gestión '!$P$55),"")</f>
        <v/>
      </c>
      <c r="O43" s="69" t="str">
        <f>IF(AND('R. Gestión '!$Z$56="Baja",'R. Gestión '!$AB$56="Leve"),CONCATENATE("R8C",'R. Gestión '!$P$56),"")</f>
        <v/>
      </c>
      <c r="P43" s="58" t="str">
        <f>IF(AND('R. Gestión '!$Z$51="Baja",'R. Gestión '!$AB$51="Menor"),CONCATENATE("R8C",'R. Gestión '!$P$51),"")</f>
        <v/>
      </c>
      <c r="Q43" s="59" t="str">
        <f>IF(AND('R. Gestión '!$Z$52="Baja",'R. Gestión '!$AB$52="Menor"),CONCATENATE("R8C",'R. Gestión '!$P$52),"")</f>
        <v/>
      </c>
      <c r="R43" s="59" t="str">
        <f>IF(AND('R. Gestión '!$Z$53="Baja",'R. Gestión '!$AB$53="Menor"),CONCATENATE("R8C",'R. Gestión '!$P$53),"")</f>
        <v/>
      </c>
      <c r="S43" s="59" t="str">
        <f>IF(AND('R. Gestión '!$Z$54="Baja",'R. Gestión '!$AB$54="Menor"),CONCATENATE("R8C",'R. Gestión '!$P$54),"")</f>
        <v/>
      </c>
      <c r="T43" s="59" t="str">
        <f>IF(AND('R. Gestión '!$Z$55="Baja",'R. Gestión '!$AB$55="Menor"),CONCATENATE("R8C",'R. Gestión '!$P$55),"")</f>
        <v/>
      </c>
      <c r="U43" s="60" t="str">
        <f>IF(AND('R. Gestión '!$Z$56="Baja",'R. Gestión '!$AB$56="Menor"),CONCATENATE("R8C",'R. Gestión '!$P$56),"")</f>
        <v/>
      </c>
      <c r="V43" s="58" t="str">
        <f>IF(AND('R. Gestión '!$Z$51="Baja",'R. Gestión '!$AB$51="Moderado"),CONCATENATE("R8C",'R. Gestión '!$P$51),"")</f>
        <v/>
      </c>
      <c r="W43" s="59" t="str">
        <f>IF(AND('R. Gestión '!$Z$52="Baja",'R. Gestión '!$AB$52="Moderado"),CONCATENATE("R8C",'R. Gestión '!$P$52),"")</f>
        <v/>
      </c>
      <c r="X43" s="59" t="str">
        <f>IF(AND('R. Gestión '!$Z$53="Baja",'R. Gestión '!$AB$53="Moderado"),CONCATENATE("R8C",'R. Gestión '!$P$53),"")</f>
        <v/>
      </c>
      <c r="Y43" s="59" t="str">
        <f>IF(AND('R. Gestión '!$Z$54="Baja",'R. Gestión '!$AB$54="Moderado"),CONCATENATE("R8C",'R. Gestión '!$P$54),"")</f>
        <v/>
      </c>
      <c r="Z43" s="59" t="str">
        <f>IF(AND('R. Gestión '!$Z$55="Baja",'R. Gestión '!$AB$55="Moderado"),CONCATENATE("R8C",'R. Gestión '!$P$55),"")</f>
        <v/>
      </c>
      <c r="AA43" s="60" t="str">
        <f>IF(AND('R. Gestión '!$Z$56="Baja",'R. Gestión '!$AB$56="Moderado"),CONCATENATE("R8C",'R. Gestión '!$P$56),"")</f>
        <v/>
      </c>
      <c r="AB43" s="43" t="str">
        <f>IF(AND('R. Gestión '!$Z$51="Baja",'R. Gestión '!$AB$51="Mayor"),CONCATENATE("R8C",'R. Gestión '!$P$51),"")</f>
        <v/>
      </c>
      <c r="AC43" s="44" t="str">
        <f>IF(AND('R. Gestión '!$Z$52="Baja",'R. Gestión '!$AB$52="Mayor"),CONCATENATE("R8C",'R. Gestión '!$P$52),"")</f>
        <v/>
      </c>
      <c r="AD43" s="44" t="str">
        <f>IF(AND('R. Gestión '!$Z$53="Baja",'R. Gestión '!$AB$53="Mayor"),CONCATENATE("R8C",'R. Gestión '!$P$53),"")</f>
        <v/>
      </c>
      <c r="AE43" s="44" t="str">
        <f>IF(AND('R. Gestión '!$Z$54="Baja",'R. Gestión '!$AB$54="Mayor"),CONCATENATE("R8C",'R. Gestión '!$P$54),"")</f>
        <v/>
      </c>
      <c r="AF43" s="44" t="str">
        <f>IF(AND('R. Gestión '!$Z$55="Baja",'R. Gestión '!$AB$55="Mayor"),CONCATENATE("R8C",'R. Gestión '!$P$55),"")</f>
        <v/>
      </c>
      <c r="AG43" s="45" t="str">
        <f>IF(AND('R. Gestión '!$Z$56="Baja",'R. Gestión '!$AB$56="Mayor"),CONCATENATE("R8C",'R. Gestión '!$P$56),"")</f>
        <v/>
      </c>
      <c r="AH43" s="46" t="str">
        <f>IF(AND('R. Gestión '!$Z$51="Baja",'R. Gestión '!$AB$51="Catastrófico"),CONCATENATE("R8C",'R. Gestión '!$P$51),"")</f>
        <v/>
      </c>
      <c r="AI43" s="47" t="str">
        <f>IF(AND('R. Gestión '!$Z$52="Baja",'R. Gestión '!$AB$52="Catastrófico"),CONCATENATE("R8C",'R. Gestión '!$P$52),"")</f>
        <v/>
      </c>
      <c r="AJ43" s="47" t="str">
        <f>IF(AND('R. Gestión '!$Z$53="Baja",'R. Gestión '!$AB$53="Catastrófico"),CONCATENATE("R8C",'R. Gestión '!$P$53),"")</f>
        <v/>
      </c>
      <c r="AK43" s="47" t="str">
        <f>IF(AND('R. Gestión '!$Z$54="Baja",'R. Gestión '!$AB$54="Catastrófico"),CONCATENATE("R8C",'R. Gestión '!$P$54),"")</f>
        <v/>
      </c>
      <c r="AL43" s="47" t="str">
        <f>IF(AND('R. Gestión '!$Z$55="Baja",'R. Gestión '!$AB$55="Catastrófico"),CONCATENATE("R8C",'R. Gestión '!$P$55),"")</f>
        <v/>
      </c>
      <c r="AM43" s="48" t="str">
        <f>IF(AND('R. Gestión '!$Z$56="Baja",'R. Gestión '!$AB$56="Catastrófico"),CONCATENATE("R8C",'R. Gestión '!$P$56),"")</f>
        <v/>
      </c>
      <c r="AN43" s="74"/>
      <c r="AO43" s="667"/>
      <c r="AP43" s="668"/>
      <c r="AQ43" s="668"/>
      <c r="AR43" s="668"/>
      <c r="AS43" s="668"/>
      <c r="AT43" s="669"/>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row>
    <row r="44" spans="1:80" ht="15" customHeight="1" x14ac:dyDescent="0.25">
      <c r="A44" s="74"/>
      <c r="B44" s="595"/>
      <c r="C44" s="595"/>
      <c r="D44" s="596"/>
      <c r="E44" s="636"/>
      <c r="F44" s="637"/>
      <c r="G44" s="637"/>
      <c r="H44" s="637"/>
      <c r="I44" s="637"/>
      <c r="J44" s="67" t="str">
        <f>IF(AND('R. Gestión '!$Z$57="Baja",'R. Gestión '!$AB$57="Leve"),CONCATENATE("R9C",'R. Gestión '!$P$57),"")</f>
        <v/>
      </c>
      <c r="K44" s="68" t="str">
        <f>IF(AND('R. Gestión '!$Z$58="Baja",'R. Gestión '!$AB$58="Leve"),CONCATENATE("R9C",'R. Gestión '!$P$58),"")</f>
        <v/>
      </c>
      <c r="L44" s="68" t="str">
        <f>IF(AND('R. Gestión '!$Z$59="Baja",'R. Gestión '!$AB$59="Leve"),CONCATENATE("R9C",'R. Gestión '!$P$59),"")</f>
        <v/>
      </c>
      <c r="M44" s="68" t="str">
        <f>IF(AND('R. Gestión '!$Z$60="Baja",'R. Gestión '!$AB$60="Leve"),CONCATENATE("R9C",'R. Gestión '!$P$60),"")</f>
        <v/>
      </c>
      <c r="N44" s="68" t="str">
        <f>IF(AND('R. Gestión '!$Z$61="Baja",'R. Gestión '!$AB$61="Leve"),CONCATENATE("R9C",'R. Gestión '!$P$61),"")</f>
        <v/>
      </c>
      <c r="O44" s="69" t="str">
        <f>IF(AND('R. Gestión '!$Z$62="Baja",'R. Gestión '!$AB$62="Leve"),CONCATENATE("R9C",'R. Gestión '!$P$62),"")</f>
        <v/>
      </c>
      <c r="P44" s="58" t="str">
        <f>IF(AND('R. Gestión '!$Z$57="Baja",'R. Gestión '!$AB$57="Menor"),CONCATENATE("R9C",'R. Gestión '!$P$57),"")</f>
        <v/>
      </c>
      <c r="Q44" s="59" t="str">
        <f>IF(AND('R. Gestión '!$Z$58="Baja",'R. Gestión '!$AB$58="Menor"),CONCATENATE("R9C",'R. Gestión '!$P$58),"")</f>
        <v/>
      </c>
      <c r="R44" s="59" t="str">
        <f>IF(AND('R. Gestión '!$Z$59="Baja",'R. Gestión '!$AB$59="Menor"),CONCATENATE("R9C",'R. Gestión '!$P$59),"")</f>
        <v/>
      </c>
      <c r="S44" s="59" t="str">
        <f>IF(AND('R. Gestión '!$Z$60="Baja",'R. Gestión '!$AB$60="Menor"),CONCATENATE("R9C",'R. Gestión '!$P$60),"")</f>
        <v/>
      </c>
      <c r="T44" s="59" t="str">
        <f>IF(AND('R. Gestión '!$Z$61="Baja",'R. Gestión '!$AB$61="Menor"),CONCATENATE("R9C",'R. Gestión '!$P$61),"")</f>
        <v/>
      </c>
      <c r="U44" s="60" t="str">
        <f>IF(AND('R. Gestión '!$Z$62="Baja",'R. Gestión '!$AB$62="Menor"),CONCATENATE("R9C",'R. Gestión '!$P$62),"")</f>
        <v/>
      </c>
      <c r="V44" s="58" t="str">
        <f>IF(AND('R. Gestión '!$Z$57="Baja",'R. Gestión '!$AB$57="Moderado"),CONCATENATE("R9C",'R. Gestión '!$P$57),"")</f>
        <v/>
      </c>
      <c r="W44" s="59" t="str">
        <f>IF(AND('R. Gestión '!$Z$58="Baja",'R. Gestión '!$AB$58="Moderado"),CONCATENATE("R9C",'R. Gestión '!$P$58),"")</f>
        <v/>
      </c>
      <c r="X44" s="59" t="str">
        <f>IF(AND('R. Gestión '!$Z$59="Baja",'R. Gestión '!$AB$59="Moderado"),CONCATENATE("R9C",'R. Gestión '!$P$59),"")</f>
        <v/>
      </c>
      <c r="Y44" s="59" t="str">
        <f>IF(AND('R. Gestión '!$Z$60="Baja",'R. Gestión '!$AB$60="Moderado"),CONCATENATE("R9C",'R. Gestión '!$P$60),"")</f>
        <v/>
      </c>
      <c r="Z44" s="59" t="str">
        <f>IF(AND('R. Gestión '!$Z$61="Baja",'R. Gestión '!$AB$61="Moderado"),CONCATENATE("R9C",'R. Gestión '!$P$61),"")</f>
        <v/>
      </c>
      <c r="AA44" s="60" t="str">
        <f>IF(AND('R. Gestión '!$Z$62="Baja",'R. Gestión '!$AB$62="Moderado"),CONCATENATE("R9C",'R. Gestión '!$P$62),"")</f>
        <v/>
      </c>
      <c r="AB44" s="43" t="str">
        <f>IF(AND('R. Gestión '!$Z$57="Baja",'R. Gestión '!$AB$57="Mayor"),CONCATENATE("R9C",'R. Gestión '!$P$57),"")</f>
        <v/>
      </c>
      <c r="AC44" s="44" t="str">
        <f>IF(AND('R. Gestión '!$Z$58="Baja",'R. Gestión '!$AB$58="Mayor"),CONCATENATE("R9C",'R. Gestión '!$P$58),"")</f>
        <v/>
      </c>
      <c r="AD44" s="44" t="str">
        <f>IF(AND('R. Gestión '!$Z$59="Baja",'R. Gestión '!$AB$59="Mayor"),CONCATENATE("R9C",'R. Gestión '!$P$59),"")</f>
        <v/>
      </c>
      <c r="AE44" s="44" t="str">
        <f>IF(AND('R. Gestión '!$Z$60="Baja",'R. Gestión '!$AB$60="Mayor"),CONCATENATE("R9C",'R. Gestión '!$P$60),"")</f>
        <v/>
      </c>
      <c r="AF44" s="44" t="str">
        <f>IF(AND('R. Gestión '!$Z$61="Baja",'R. Gestión '!$AB$61="Mayor"),CONCATENATE("R9C",'R. Gestión '!$P$61),"")</f>
        <v/>
      </c>
      <c r="AG44" s="45" t="str">
        <f>IF(AND('R. Gestión '!$Z$62="Baja",'R. Gestión '!$AB$62="Mayor"),CONCATENATE("R9C",'R. Gestión '!$P$62),"")</f>
        <v/>
      </c>
      <c r="AH44" s="46" t="str">
        <f>IF(AND('R. Gestión '!$Z$57="Baja",'R. Gestión '!$AB$57="Catastrófico"),CONCATENATE("R9C",'R. Gestión '!$P$57),"")</f>
        <v/>
      </c>
      <c r="AI44" s="47" t="str">
        <f>IF(AND('R. Gestión '!$Z$58="Baja",'R. Gestión '!$AB$58="Catastrófico"),CONCATENATE("R9C",'R. Gestión '!$P$58),"")</f>
        <v/>
      </c>
      <c r="AJ44" s="47" t="str">
        <f>IF(AND('R. Gestión '!$Z$59="Baja",'R. Gestión '!$AB$59="Catastrófico"),CONCATENATE("R9C",'R. Gestión '!$P$59),"")</f>
        <v/>
      </c>
      <c r="AK44" s="47" t="str">
        <f>IF(AND('R. Gestión '!$Z$60="Baja",'R. Gestión '!$AB$60="Catastrófico"),CONCATENATE("R9C",'R. Gestión '!$P$60),"")</f>
        <v/>
      </c>
      <c r="AL44" s="47" t="str">
        <f>IF(AND('R. Gestión '!$Z$61="Baja",'R. Gestión '!$AB$61="Catastrófico"),CONCATENATE("R9C",'R. Gestión '!$P$61),"")</f>
        <v/>
      </c>
      <c r="AM44" s="48" t="str">
        <f>IF(AND('R. Gestión '!$Z$62="Baja",'R. Gestión '!$AB$62="Catastrófico"),CONCATENATE("R9C",'R. Gestión '!$P$62),"")</f>
        <v/>
      </c>
      <c r="AN44" s="74"/>
      <c r="AO44" s="667"/>
      <c r="AP44" s="668"/>
      <c r="AQ44" s="668"/>
      <c r="AR44" s="668"/>
      <c r="AS44" s="668"/>
      <c r="AT44" s="669"/>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row>
    <row r="45" spans="1:80" ht="15.75" customHeight="1" thickBot="1" x14ac:dyDescent="0.3">
      <c r="A45" s="74"/>
      <c r="B45" s="595"/>
      <c r="C45" s="595"/>
      <c r="D45" s="596"/>
      <c r="E45" s="639"/>
      <c r="F45" s="640"/>
      <c r="G45" s="640"/>
      <c r="H45" s="640"/>
      <c r="I45" s="640"/>
      <c r="J45" s="70" t="str">
        <f>IF(AND('R. Gestión '!$Z$63="Baja",'R. Gestión '!$AB$63="Leve"),CONCATENATE("R10C",'R. Gestión '!$P$63),"")</f>
        <v/>
      </c>
      <c r="K45" s="71" t="str">
        <f>IF(AND('R. Gestión '!$Z$64="Baja",'R. Gestión '!$AB$64="Leve"),CONCATENATE("R10C",'R. Gestión '!$P$64),"")</f>
        <v/>
      </c>
      <c r="L45" s="71" t="str">
        <f>IF(AND('R. Gestión '!$Z$65="Baja",'R. Gestión '!$AB$65="Leve"),CONCATENATE("R10C",'R. Gestión '!$P$65),"")</f>
        <v/>
      </c>
      <c r="M45" s="71" t="str">
        <f>IF(AND('R. Gestión '!$Z$66="Baja",'R. Gestión '!$AB$66="Leve"),CONCATENATE("R10C",'R. Gestión '!$P$66),"")</f>
        <v/>
      </c>
      <c r="N45" s="71" t="str">
        <f>IF(AND('R. Gestión '!$Z$67="Baja",'R. Gestión '!$AB$67="Leve"),CONCATENATE("R10C",'R. Gestión '!$P$67),"")</f>
        <v/>
      </c>
      <c r="O45" s="72" t="str">
        <f>IF(AND('R. Gestión '!$Z$68="Baja",'R. Gestión '!$AB$68="Leve"),CONCATENATE("R10C",'R. Gestión '!$P$68),"")</f>
        <v/>
      </c>
      <c r="P45" s="58" t="str">
        <f>IF(AND('R. Gestión '!$Z$63="Baja",'R. Gestión '!$AB$63="Menor"),CONCATENATE("R10C",'R. Gestión '!$P$63),"")</f>
        <v/>
      </c>
      <c r="Q45" s="59" t="str">
        <f>IF(AND('R. Gestión '!$Z$64="Baja",'R. Gestión '!$AB$64="Menor"),CONCATENATE("R10C",'R. Gestión '!$P$64),"")</f>
        <v/>
      </c>
      <c r="R45" s="59" t="str">
        <f>IF(AND('R. Gestión '!$Z$65="Baja",'R. Gestión '!$AB$65="Menor"),CONCATENATE("R10C",'R. Gestión '!$P$65),"")</f>
        <v/>
      </c>
      <c r="S45" s="59" t="str">
        <f>IF(AND('R. Gestión '!$Z$66="Baja",'R. Gestión '!$AB$66="Menor"),CONCATENATE("R10C",'R. Gestión '!$P$66),"")</f>
        <v/>
      </c>
      <c r="T45" s="59" t="str">
        <f>IF(AND('R. Gestión '!$Z$67="Baja",'R. Gestión '!$AB$67="Menor"),CONCATENATE("R10C",'R. Gestión '!$P$67),"")</f>
        <v/>
      </c>
      <c r="U45" s="60" t="str">
        <f>IF(AND('R. Gestión '!$Z$68="Baja",'R. Gestión '!$AB$68="Menor"),CONCATENATE("R10C",'R. Gestión '!$P$68),"")</f>
        <v/>
      </c>
      <c r="V45" s="61" t="str">
        <f>IF(AND('R. Gestión '!$Z$63="Baja",'R. Gestión '!$AB$63="Moderado"),CONCATENATE("R10C",'R. Gestión '!$P$63),"")</f>
        <v/>
      </c>
      <c r="W45" s="62" t="str">
        <f>IF(AND('R. Gestión '!$Z$64="Baja",'R. Gestión '!$AB$64="Moderado"),CONCATENATE("R10C",'R. Gestión '!$P$64),"")</f>
        <v/>
      </c>
      <c r="X45" s="62" t="str">
        <f>IF(AND('R. Gestión '!$Z$65="Baja",'R. Gestión '!$AB$65="Moderado"),CONCATENATE("R10C",'R. Gestión '!$P$65),"")</f>
        <v/>
      </c>
      <c r="Y45" s="62" t="str">
        <f>IF(AND('R. Gestión '!$Z$66="Baja",'R. Gestión '!$AB$66="Moderado"),CONCATENATE("R10C",'R. Gestión '!$P$66),"")</f>
        <v/>
      </c>
      <c r="Z45" s="62" t="str">
        <f>IF(AND('R. Gestión '!$Z$67="Baja",'R. Gestión '!$AB$67="Moderado"),CONCATENATE("R10C",'R. Gestión '!$P$67),"")</f>
        <v/>
      </c>
      <c r="AA45" s="63" t="str">
        <f>IF(AND('R. Gestión '!$Z$68="Baja",'R. Gestión '!$AB$68="Moderado"),CONCATENATE("R10C",'R. Gestión '!$P$68),"")</f>
        <v/>
      </c>
      <c r="AB45" s="49" t="str">
        <f>IF(AND('R. Gestión '!$Z$63="Baja",'R. Gestión '!$AB$63="Mayor"),CONCATENATE("R10C",'R. Gestión '!$P$63),"")</f>
        <v/>
      </c>
      <c r="AC45" s="50" t="str">
        <f>IF(AND('R. Gestión '!$Z$64="Baja",'R. Gestión '!$AB$64="Mayor"),CONCATENATE("R10C",'R. Gestión '!$P$64),"")</f>
        <v/>
      </c>
      <c r="AD45" s="50" t="str">
        <f>IF(AND('R. Gestión '!$Z$65="Baja",'R. Gestión '!$AB$65="Mayor"),CONCATENATE("R10C",'R. Gestión '!$P$65),"")</f>
        <v/>
      </c>
      <c r="AE45" s="50" t="str">
        <f>IF(AND('R. Gestión '!$Z$66="Baja",'R. Gestión '!$AB$66="Mayor"),CONCATENATE("R10C",'R. Gestión '!$P$66),"")</f>
        <v/>
      </c>
      <c r="AF45" s="50" t="str">
        <f>IF(AND('R. Gestión '!$Z$67="Baja",'R. Gestión '!$AB$67="Mayor"),CONCATENATE("R10C",'R. Gestión '!$P$67),"")</f>
        <v/>
      </c>
      <c r="AG45" s="51" t="str">
        <f>IF(AND('R. Gestión '!$Z$68="Baja",'R. Gestión '!$AB$68="Mayor"),CONCATENATE("R10C",'R. Gestión '!$P$68),"")</f>
        <v/>
      </c>
      <c r="AH45" s="52" t="str">
        <f>IF(AND('R. Gestión '!$Z$63="Baja",'R. Gestión '!$AB$63="Catastrófico"),CONCATENATE("R10C",'R. Gestión '!$P$63),"")</f>
        <v/>
      </c>
      <c r="AI45" s="53" t="str">
        <f>IF(AND('R. Gestión '!$Z$64="Baja",'R. Gestión '!$AB$64="Catastrófico"),CONCATENATE("R10C",'R. Gestión '!$P$64),"")</f>
        <v/>
      </c>
      <c r="AJ45" s="53" t="str">
        <f>IF(AND('R. Gestión '!$Z$65="Baja",'R. Gestión '!$AB$65="Catastrófico"),CONCATENATE("R10C",'R. Gestión '!$P$65),"")</f>
        <v/>
      </c>
      <c r="AK45" s="53" t="str">
        <f>IF(AND('R. Gestión '!$Z$66="Baja",'R. Gestión '!$AB$66="Catastrófico"),CONCATENATE("R10C",'R. Gestión '!$P$66),"")</f>
        <v/>
      </c>
      <c r="AL45" s="53" t="str">
        <f>IF(AND('R. Gestión '!$Z$67="Baja",'R. Gestión '!$AB$67="Catastrófico"),CONCATENATE("R10C",'R. Gestión '!$P$67),"")</f>
        <v/>
      </c>
      <c r="AM45" s="54" t="str">
        <f>IF(AND('R. Gestión '!$Z$68="Baja",'R. Gestión '!$AB$68="Catastrófico"),CONCATENATE("R10C",'R. Gestión '!$P$68),"")</f>
        <v/>
      </c>
      <c r="AN45" s="74"/>
      <c r="AO45" s="670"/>
      <c r="AP45" s="671"/>
      <c r="AQ45" s="671"/>
      <c r="AR45" s="671"/>
      <c r="AS45" s="671"/>
      <c r="AT45" s="672"/>
    </row>
    <row r="46" spans="1:80" ht="46.5" customHeight="1" x14ac:dyDescent="0.35">
      <c r="A46" s="74"/>
      <c r="B46" s="595"/>
      <c r="C46" s="595"/>
      <c r="D46" s="596"/>
      <c r="E46" s="633" t="s">
        <v>101</v>
      </c>
      <c r="F46" s="634"/>
      <c r="G46" s="634"/>
      <c r="H46" s="634"/>
      <c r="I46" s="635"/>
      <c r="J46" s="64" t="str">
        <f>IF(AND('R. Gestión '!$Z$9="Muy Baja",'R. Gestión '!$AB$9="Leve"),CONCATENATE("R1C",'R. Gestión '!$P$9),"")</f>
        <v/>
      </c>
      <c r="K46" s="65" t="str">
        <f>IF(AND('R. Gestión '!$Z$10="Muy Baja",'R. Gestión '!$AB$10="Leve"),CONCATENATE("R1C",'R. Gestión '!$P$10),"")</f>
        <v/>
      </c>
      <c r="L46" s="65" t="str">
        <f>IF(AND('R. Gestión '!$Z$11="Muy Baja",'R. Gestión '!$AB$11="Leve"),CONCATENATE("R1C",'R. Gestión '!$P$11),"")</f>
        <v/>
      </c>
      <c r="M46" s="65" t="str">
        <f>IF(AND('R. Gestión '!$Z$12="Muy Baja",'R. Gestión '!$AB$12="Leve"),CONCATENATE("R1C",'R. Gestión '!$P$12),"")</f>
        <v/>
      </c>
      <c r="N46" s="65" t="str">
        <f>IF(AND('R. Gestión '!$Z$13="Muy Baja",'R. Gestión '!$AB$13="Leve"),CONCATENATE("R1C",'R. Gestión '!$P$13),"")</f>
        <v/>
      </c>
      <c r="O46" s="66" t="str">
        <f>IF(AND('R. Gestión '!$Z$14="Muy Baja",'R. Gestión '!$AB$14="Leve"),CONCATENATE("R1C",'R. Gestión '!$P$14),"")</f>
        <v/>
      </c>
      <c r="P46" s="64" t="str">
        <f>IF(AND('R. Gestión '!$Z$9="Muy Baja",'R. Gestión '!$AB$9="Menor"),CONCATENATE("R1C",'R. Gestión '!$P$9),"")</f>
        <v/>
      </c>
      <c r="Q46" s="65" t="str">
        <f>IF(AND('R. Gestión '!$Z$10="Muy Baja",'R. Gestión '!$AB$10="Menor"),CONCATENATE("R1C",'R. Gestión '!$P$10),"")</f>
        <v/>
      </c>
      <c r="R46" s="65" t="str">
        <f>IF(AND('R. Gestión '!$Z$11="Muy Baja",'R. Gestión '!$AB$11="Menor"),CONCATENATE("R1C",'R. Gestión '!$P$11),"")</f>
        <v/>
      </c>
      <c r="S46" s="65" t="str">
        <f>IF(AND('R. Gestión '!$Z$12="Muy Baja",'R. Gestión '!$AB$12="Menor"),CONCATENATE("R1C",'R. Gestión '!$P$12),"")</f>
        <v/>
      </c>
      <c r="T46" s="65" t="str">
        <f>IF(AND('R. Gestión '!$Z$13="Muy Baja",'R. Gestión '!$AB$13="Menor"),CONCATENATE("R1C",'R. Gestión '!$P$13),"")</f>
        <v/>
      </c>
      <c r="U46" s="66" t="str">
        <f>IF(AND('R. Gestión '!$Z$14="Muy Baja",'R. Gestión '!$AB$14="Menor"),CONCATENATE("R1C",'R. Gestión '!$P$14),"")</f>
        <v/>
      </c>
      <c r="V46" s="55" t="str">
        <f>IF(AND('R. Gestión '!$Z$9="Muy Baja",'R. Gestión '!$AB$9="Moderado"),CONCATENATE("R1C",'R. Gestión '!$P$9),"")</f>
        <v/>
      </c>
      <c r="W46" s="73" t="str">
        <f>IF(AND('R. Gestión '!$Z$10="Muy Baja",'R. Gestión '!$AB$10="Moderado"),CONCATENATE("R1C",'R. Gestión '!$P$10),"")</f>
        <v/>
      </c>
      <c r="X46" s="56" t="str">
        <f>IF(AND('R. Gestión '!$Z$11="Muy Baja",'R. Gestión '!$AB$11="Moderado"),CONCATENATE("R1C",'R. Gestión '!$P$11),"")</f>
        <v/>
      </c>
      <c r="Y46" s="56" t="str">
        <f>IF(AND('R. Gestión '!$Z$12="Muy Baja",'R. Gestión '!$AB$12="Moderado"),CONCATENATE("R1C",'R. Gestión '!$P$12),"")</f>
        <v/>
      </c>
      <c r="Z46" s="56" t="str">
        <f>IF(AND('R. Gestión '!$Z$13="Muy Baja",'R. Gestión '!$AB$13="Moderado"),CONCATENATE("R1C",'R. Gestión '!$P$13),"")</f>
        <v/>
      </c>
      <c r="AA46" s="57" t="str">
        <f>IF(AND('R. Gestión '!$Z$14="Muy Baja",'R. Gestión '!$AB$14="Moderado"),CONCATENATE("R1C",'R. Gestión '!$P$14),"")</f>
        <v/>
      </c>
      <c r="AB46" s="37" t="str">
        <f>IF(AND('R. Gestión '!$Z$9="Muy Baja",'R. Gestión '!$AB$9="Mayor"),CONCATENATE("R1C",'R. Gestión '!$P$9),"")</f>
        <v/>
      </c>
      <c r="AC46" s="38" t="str">
        <f>IF(AND('R. Gestión '!$Z$10="Muy Baja",'R. Gestión '!$AB$10="Mayor"),CONCATENATE("R1C",'R. Gestión '!$P$10),"")</f>
        <v/>
      </c>
      <c r="AD46" s="38" t="str">
        <f>IF(AND('R. Gestión '!$Z$11="Muy Baja",'R. Gestión '!$AB$11="Mayor"),CONCATENATE("R1C",'R. Gestión '!$P$11),"")</f>
        <v/>
      </c>
      <c r="AE46" s="38" t="str">
        <f>IF(AND('R. Gestión '!$Z$12="Muy Baja",'R. Gestión '!$AB$12="Mayor"),CONCATENATE("R1C",'R. Gestión '!$P$12),"")</f>
        <v/>
      </c>
      <c r="AF46" s="38" t="str">
        <f>IF(AND('R. Gestión '!$Z$13="Muy Baja",'R. Gestión '!$AB$13="Mayor"),CONCATENATE("R1C",'R. Gestión '!$P$13),"")</f>
        <v/>
      </c>
      <c r="AG46" s="39" t="str">
        <f>IF(AND('R. Gestión '!$Z$14="Muy Baja",'R. Gestión '!$AB$14="Mayor"),CONCATENATE("R1C",'R. Gestión '!$P$14),"")</f>
        <v/>
      </c>
      <c r="AH46" s="40" t="str">
        <f>IF(AND('R. Gestión '!$Z$9="Muy Baja",'R. Gestión '!$AB$9="Catastrófico"),CONCATENATE("R1C",'R. Gestión '!$P$9),"")</f>
        <v/>
      </c>
      <c r="AI46" s="41" t="str">
        <f>IF(AND('R. Gestión '!$Z$10="Muy Baja",'R. Gestión '!$AB$10="Catastrófico"),CONCATENATE("R1C",'R. Gestión '!$P$10),"")</f>
        <v/>
      </c>
      <c r="AJ46" s="41" t="str">
        <f>IF(AND('R. Gestión '!$Z$11="Muy Baja",'R. Gestión '!$AB$11="Catastrófico"),CONCATENATE("R1C",'R. Gestión '!$P$11),"")</f>
        <v/>
      </c>
      <c r="AK46" s="41" t="str">
        <f>IF(AND('R. Gestión '!$Z$12="Muy Baja",'R. Gestión '!$AB$12="Catastrófico"),CONCATENATE("R1C",'R. Gestión '!$P$12),"")</f>
        <v/>
      </c>
      <c r="AL46" s="41" t="str">
        <f>IF(AND('R. Gestión '!$Z$13="Muy Baja",'R. Gestión '!$AB$13="Catastrófico"),CONCATENATE("R1C",'R. Gestión '!$P$13),"")</f>
        <v/>
      </c>
      <c r="AM46" s="42" t="str">
        <f>IF(AND('R. Gestión '!$Z$14="Muy Baja",'R. Gestión '!$AB$14="Catastrófico"),CONCATENATE("R1C",'R. Gestión '!$P$14),"")</f>
        <v/>
      </c>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ht="46.5" customHeight="1" x14ac:dyDescent="0.25">
      <c r="A47" s="74"/>
      <c r="B47" s="595"/>
      <c r="C47" s="595"/>
      <c r="D47" s="596"/>
      <c r="E47" s="652"/>
      <c r="F47" s="637"/>
      <c r="G47" s="637"/>
      <c r="H47" s="637"/>
      <c r="I47" s="638"/>
      <c r="J47" s="67" t="str">
        <f>IF(AND('R. Gestión '!$Z$15="Muy Baja",'R. Gestión '!$AB$15="Leve"),CONCATENATE("R2C",'R. Gestión '!$P$15),"")</f>
        <v/>
      </c>
      <c r="K47" s="68" t="str">
        <f>IF(AND('R. Gestión '!$Z$16="Muy Baja",'R. Gestión '!$AB$16="Leve"),CONCATENATE("R2C",'R. Gestión '!$P$16),"")</f>
        <v/>
      </c>
      <c r="L47" s="68" t="str">
        <f>IF(AND('R. Gestión '!$Z$17="Muy Baja",'R. Gestión '!$AB$17="Leve"),CONCATENATE("R2C",'R. Gestión '!$P$17),"")</f>
        <v/>
      </c>
      <c r="M47" s="68" t="str">
        <f>IF(AND('R. Gestión '!$Z$18="Muy Baja",'R. Gestión '!$AB$18="Leve"),CONCATENATE("R2C",'R. Gestión '!$P$18),"")</f>
        <v/>
      </c>
      <c r="N47" s="68" t="str">
        <f>IF(AND('R. Gestión '!$Z$19="Muy Baja",'R. Gestión '!$AB$19="Leve"),CONCATENATE("R2C",'R. Gestión '!$P$19),"")</f>
        <v/>
      </c>
      <c r="O47" s="69" t="str">
        <f>IF(AND('R. Gestión '!$Z$20="Muy Baja",'R. Gestión '!$AB$20="Leve"),CONCATENATE("R2C",'R. Gestión '!$P$20),"")</f>
        <v/>
      </c>
      <c r="P47" s="67" t="str">
        <f>IF(AND('R. Gestión '!$Z$15="Muy Baja",'R. Gestión '!$AB$15="Menor"),CONCATENATE("R2C",'R. Gestión '!$P$15),"")</f>
        <v/>
      </c>
      <c r="Q47" s="68" t="str">
        <f>IF(AND('R. Gestión '!$Z$16="Muy Baja",'R. Gestión '!$AB$16="Menor"),CONCATENATE("R2C",'R. Gestión '!$P$16),"")</f>
        <v/>
      </c>
      <c r="R47" s="68" t="str">
        <f>IF(AND('R. Gestión '!$Z$17="Muy Baja",'R. Gestión '!$AB$17="Menor"),CONCATENATE("R2C",'R. Gestión '!$P$17),"")</f>
        <v/>
      </c>
      <c r="S47" s="68" t="str">
        <f>IF(AND('R. Gestión '!$Z$18="Muy Baja",'R. Gestión '!$AB$18="Menor"),CONCATENATE("R2C",'R. Gestión '!$P$18),"")</f>
        <v/>
      </c>
      <c r="T47" s="68" t="str">
        <f>IF(AND('R. Gestión '!$Z$19="Muy Baja",'R. Gestión '!$AB$19="Menor"),CONCATENATE("R2C",'R. Gestión '!$P$19),"")</f>
        <v/>
      </c>
      <c r="U47" s="69" t="str">
        <f>IF(AND('R. Gestión '!$Z$20="Muy Baja",'R. Gestión '!$AB$20="Menor"),CONCATENATE("R2C",'R. Gestión '!$P$20),"")</f>
        <v/>
      </c>
      <c r="V47" s="58" t="str">
        <f>IF(AND('R. Gestión '!$Z$15="Muy Baja",'R. Gestión '!$AB$15="Moderado"),CONCATENATE("R2C",'R. Gestión '!$P$15),"")</f>
        <v/>
      </c>
      <c r="W47" s="59" t="str">
        <f>IF(AND('R. Gestión '!$Z$16="Muy Baja",'R. Gestión '!$AB$16="Moderado"),CONCATENATE("R2C",'R. Gestión '!$P$16),"")</f>
        <v/>
      </c>
      <c r="X47" s="59" t="str">
        <f>IF(AND('R. Gestión '!$Z$17="Muy Baja",'R. Gestión '!$AB$17="Moderado"),CONCATENATE("R2C",'R. Gestión '!$P$17),"")</f>
        <v/>
      </c>
      <c r="Y47" s="59" t="str">
        <f>IF(AND('R. Gestión '!$Z$18="Muy Baja",'R. Gestión '!$AB$18="Moderado"),CONCATENATE("R2C",'R. Gestión '!$P$18),"")</f>
        <v/>
      </c>
      <c r="Z47" s="59" t="str">
        <f>IF(AND('R. Gestión '!$Z$19="Muy Baja",'R. Gestión '!$AB$19="Moderado"),CONCATENATE("R2C",'R. Gestión '!$P$19),"")</f>
        <v/>
      </c>
      <c r="AA47" s="60" t="str">
        <f>IF(AND('R. Gestión '!$Z$20="Muy Baja",'R. Gestión '!$AB$20="Moderado"),CONCATENATE("R2C",'R. Gestión '!$P$20),"")</f>
        <v/>
      </c>
      <c r="AB47" s="43" t="str">
        <f>IF(AND('R. Gestión '!$Z$15="Muy Baja",'R. Gestión '!$AB$15="Mayor"),CONCATENATE("R2C",'R. Gestión '!$P$15),"")</f>
        <v/>
      </c>
      <c r="AC47" s="44" t="str">
        <f>IF(AND('R. Gestión '!$Z$16="Muy Baja",'R. Gestión '!$AB$16="Mayor"),CONCATENATE("R2C",'R. Gestión '!$P$16),"")</f>
        <v/>
      </c>
      <c r="AD47" s="44" t="str">
        <f>IF(AND('R. Gestión '!$Z$17="Muy Baja",'R. Gestión '!$AB$17="Mayor"),CONCATENATE("R2C",'R. Gestión '!$P$17),"")</f>
        <v/>
      </c>
      <c r="AE47" s="44" t="str">
        <f>IF(AND('R. Gestión '!$Z$18="Muy Baja",'R. Gestión '!$AB$18="Mayor"),CONCATENATE("R2C",'R. Gestión '!$P$18),"")</f>
        <v/>
      </c>
      <c r="AF47" s="44" t="str">
        <f>IF(AND('R. Gestión '!$Z$19="Muy Baja",'R. Gestión '!$AB$19="Mayor"),CONCATENATE("R2C",'R. Gestión '!$P$19),"")</f>
        <v/>
      </c>
      <c r="AG47" s="45" t="str">
        <f>IF(AND('R. Gestión '!$Z$20="Muy Baja",'R. Gestión '!$AB$20="Mayor"),CONCATENATE("R2C",'R. Gestión '!$P$20),"")</f>
        <v/>
      </c>
      <c r="AH47" s="46" t="str">
        <f>IF(AND('R. Gestión '!$Z$15="Muy Baja",'R. Gestión '!$AB$15="Catastrófico"),CONCATENATE("R2C",'R. Gestión '!$P$15),"")</f>
        <v/>
      </c>
      <c r="AI47" s="47" t="str">
        <f>IF(AND('R. Gestión '!$Z$16="Muy Baja",'R. Gestión '!$AB$16="Catastrófico"),CONCATENATE("R2C",'R. Gestión '!$P$16),"")</f>
        <v/>
      </c>
      <c r="AJ47" s="47" t="str">
        <f>IF(AND('R. Gestión '!$Z$17="Muy Baja",'R. Gestión '!$AB$17="Catastrófico"),CONCATENATE("R2C",'R. Gestión '!$P$17),"")</f>
        <v/>
      </c>
      <c r="AK47" s="47" t="str">
        <f>IF(AND('R. Gestión '!$Z$18="Muy Baja",'R. Gestión '!$AB$18="Catastrófico"),CONCATENATE("R2C",'R. Gestión '!$P$18),"")</f>
        <v/>
      </c>
      <c r="AL47" s="47" t="str">
        <f>IF(AND('R. Gestión '!$Z$19="Muy Baja",'R. Gestión '!$AB$19="Catastrófico"),CONCATENATE("R2C",'R. Gestión '!$P$19),"")</f>
        <v/>
      </c>
      <c r="AM47" s="48" t="str">
        <f>IF(AND('R. Gestión '!$Z$20="Muy Baja",'R. Gestión '!$AB$20="Catastrófico"),CONCATENATE("R2C",'R. Gestión '!$P$20),"")</f>
        <v/>
      </c>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ht="15" customHeight="1" x14ac:dyDescent="0.25">
      <c r="A48" s="74"/>
      <c r="B48" s="595"/>
      <c r="C48" s="595"/>
      <c r="D48" s="596"/>
      <c r="E48" s="652"/>
      <c r="F48" s="637"/>
      <c r="G48" s="637"/>
      <c r="H48" s="637"/>
      <c r="I48" s="638"/>
      <c r="J48" s="67" t="str">
        <f>IF(AND('R. Gestión '!$Z$21="Muy Baja",'R. Gestión '!$AB$21="Leve"),CONCATENATE("R3C",'R. Gestión '!$P$21),"")</f>
        <v/>
      </c>
      <c r="K48" s="68" t="str">
        <f>IF(AND('R. Gestión '!$Z$22="Muy Baja",'R. Gestión '!$AB$22="Leve"),CONCATENATE("R3C",'R. Gestión '!$P$22),"")</f>
        <v/>
      </c>
      <c r="L48" s="68" t="str">
        <f>IF(AND('R. Gestión '!$Z$23="Muy Baja",'R. Gestión '!$AB$23="Leve"),CONCATENATE("R3C",'R. Gestión '!$P$23),"")</f>
        <v/>
      </c>
      <c r="M48" s="68" t="str">
        <f>IF(AND('R. Gestión '!$Z$24="Muy Baja",'R. Gestión '!$AB$24="Leve"),CONCATENATE("R3C",'R. Gestión '!$P$24),"")</f>
        <v/>
      </c>
      <c r="N48" s="68" t="str">
        <f>IF(AND('R. Gestión '!$Z$25="Muy Baja",'R. Gestión '!$AB$25="Leve"),CONCATENATE("R3C",'R. Gestión '!$P$25),"")</f>
        <v/>
      </c>
      <c r="O48" s="69" t="str">
        <f>IF(AND('R. Gestión '!$Z$26="Muy Baja",'R. Gestión '!$AB$26="Leve"),CONCATENATE("R3C",'R. Gestión '!$P$26),"")</f>
        <v/>
      </c>
      <c r="P48" s="67" t="str">
        <f>IF(AND('R. Gestión '!$Z$21="Muy Baja",'R. Gestión '!$AB$21="Menor"),CONCATENATE("R3C",'R. Gestión '!$P$21),"")</f>
        <v/>
      </c>
      <c r="Q48" s="68" t="str">
        <f>IF(AND('R. Gestión '!$Z$22="Muy Baja",'R. Gestión '!$AB$22="Menor"),CONCATENATE("R3C",'R. Gestión '!$P$22),"")</f>
        <v/>
      </c>
      <c r="R48" s="68" t="str">
        <f>IF(AND('R. Gestión '!$Z$23="Muy Baja",'R. Gestión '!$AB$23="Menor"),CONCATENATE("R3C",'R. Gestión '!$P$23),"")</f>
        <v/>
      </c>
      <c r="S48" s="68" t="str">
        <f>IF(AND('R. Gestión '!$Z$24="Muy Baja",'R. Gestión '!$AB$24="Menor"),CONCATENATE("R3C",'R. Gestión '!$P$24),"")</f>
        <v/>
      </c>
      <c r="T48" s="68" t="str">
        <f>IF(AND('R. Gestión '!$Z$25="Muy Baja",'R. Gestión '!$AB$25="Menor"),CONCATENATE("R3C",'R. Gestión '!$P$25),"")</f>
        <v/>
      </c>
      <c r="U48" s="69" t="str">
        <f>IF(AND('R. Gestión '!$Z$26="Muy Baja",'R. Gestión '!$AB$26="Menor"),CONCATENATE("R3C",'R. Gestión '!$P$26),"")</f>
        <v/>
      </c>
      <c r="V48" s="58" t="str">
        <f>IF(AND('R. Gestión '!$Z$21="Muy Baja",'R. Gestión '!$AB$21="Moderado"),CONCATENATE("R3C",'R. Gestión '!$P$21),"")</f>
        <v/>
      </c>
      <c r="W48" s="59" t="str">
        <f>IF(AND('R. Gestión '!$Z$22="Muy Baja",'R. Gestión '!$AB$22="Moderado"),CONCATENATE("R3C",'R. Gestión '!$P$22),"")</f>
        <v/>
      </c>
      <c r="X48" s="59" t="str">
        <f>IF(AND('R. Gestión '!$Z$23="Muy Baja",'R. Gestión '!$AB$23="Moderado"),CONCATENATE("R3C",'R. Gestión '!$P$23),"")</f>
        <v/>
      </c>
      <c r="Y48" s="59" t="str">
        <f>IF(AND('R. Gestión '!$Z$24="Muy Baja",'R. Gestión '!$AB$24="Moderado"),CONCATENATE("R3C",'R. Gestión '!$P$24),"")</f>
        <v/>
      </c>
      <c r="Z48" s="59" t="str">
        <f>IF(AND('R. Gestión '!$Z$25="Muy Baja",'R. Gestión '!$AB$25="Moderado"),CONCATENATE("R3C",'R. Gestión '!$P$25),"")</f>
        <v/>
      </c>
      <c r="AA48" s="60" t="str">
        <f>IF(AND('R. Gestión '!$Z$26="Muy Baja",'R. Gestión '!$AB$26="Moderado"),CONCATENATE("R3C",'R. Gestión '!$P$26),"")</f>
        <v/>
      </c>
      <c r="AB48" s="43" t="str">
        <f>IF(AND('R. Gestión '!$Z$21="Muy Baja",'R. Gestión '!$AB$21="Mayor"),CONCATENATE("R3C",'R. Gestión '!$P$21),"")</f>
        <v/>
      </c>
      <c r="AC48" s="44" t="str">
        <f>IF(AND('R. Gestión '!$Z$22="Muy Baja",'R. Gestión '!$AB$22="Mayor"),CONCATENATE("R3C",'R. Gestión '!$P$22),"")</f>
        <v/>
      </c>
      <c r="AD48" s="44" t="str">
        <f>IF(AND('R. Gestión '!$Z$23="Muy Baja",'R. Gestión '!$AB$23="Mayor"),CONCATENATE("R3C",'R. Gestión '!$P$23),"")</f>
        <v/>
      </c>
      <c r="AE48" s="44" t="str">
        <f>IF(AND('R. Gestión '!$Z$24="Muy Baja",'R. Gestión '!$AB$24="Mayor"),CONCATENATE("R3C",'R. Gestión '!$P$24),"")</f>
        <v/>
      </c>
      <c r="AF48" s="44" t="str">
        <f>IF(AND('R. Gestión '!$Z$25="Muy Baja",'R. Gestión '!$AB$25="Mayor"),CONCATENATE("R3C",'R. Gestión '!$P$25),"")</f>
        <v/>
      </c>
      <c r="AG48" s="45" t="str">
        <f>IF(AND('R. Gestión '!$Z$26="Muy Baja",'R. Gestión '!$AB$26="Mayor"),CONCATENATE("R3C",'R. Gestión '!$P$26),"")</f>
        <v/>
      </c>
      <c r="AH48" s="46" t="str">
        <f>IF(AND('R. Gestión '!$Z$21="Muy Baja",'R. Gestión '!$AB$21="Catastrófico"),CONCATENATE("R3C",'R. Gestión '!$P$21),"")</f>
        <v/>
      </c>
      <c r="AI48" s="47" t="str">
        <f>IF(AND('R. Gestión '!$Z$22="Muy Baja",'R. Gestión '!$AB$22="Catastrófico"),CONCATENATE("R3C",'R. Gestión '!$P$22),"")</f>
        <v/>
      </c>
      <c r="AJ48" s="47" t="str">
        <f>IF(AND('R. Gestión '!$Z$23="Muy Baja",'R. Gestión '!$AB$23="Catastrófico"),CONCATENATE("R3C",'R. Gestión '!$P$23),"")</f>
        <v/>
      </c>
      <c r="AK48" s="47" t="str">
        <f>IF(AND('R. Gestión '!$Z$24="Muy Baja",'R. Gestión '!$AB$24="Catastrófico"),CONCATENATE("R3C",'R. Gestión '!$P$24),"")</f>
        <v/>
      </c>
      <c r="AL48" s="47" t="str">
        <f>IF(AND('R. Gestión '!$Z$25="Muy Baja",'R. Gestión '!$AB$25="Catastrófico"),CONCATENATE("R3C",'R. Gestión '!$P$25),"")</f>
        <v/>
      </c>
      <c r="AM48" s="48" t="str">
        <f>IF(AND('R. Gestión '!$Z$26="Muy Baja",'R. Gestión '!$AB$26="Catastrófico"),CONCATENATE("R3C",'R. Gestión '!$P$26),"")</f>
        <v/>
      </c>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ht="15" customHeight="1" x14ac:dyDescent="0.25">
      <c r="A49" s="74"/>
      <c r="B49" s="595"/>
      <c r="C49" s="595"/>
      <c r="D49" s="596"/>
      <c r="E49" s="636"/>
      <c r="F49" s="637"/>
      <c r="G49" s="637"/>
      <c r="H49" s="637"/>
      <c r="I49" s="638"/>
      <c r="J49" s="67" t="str">
        <f>IF(AND('R. Gestión '!$Z$27="Muy Baja",'R. Gestión '!$AB$27="Leve"),CONCATENATE("R4C",'R. Gestión '!$P$27),"")</f>
        <v/>
      </c>
      <c r="K49" s="68" t="str">
        <f>IF(AND('R. Gestión '!$Z$28="Muy Baja",'R. Gestión '!$AB$28="Leve"),CONCATENATE("R4C",'R. Gestión '!$P$28),"")</f>
        <v/>
      </c>
      <c r="L49" s="68" t="str">
        <f>IF(AND('R. Gestión '!$Z$29="Muy Baja",'R. Gestión '!$AB$29="Leve"),CONCATENATE("R4C",'R. Gestión '!$P$29),"")</f>
        <v/>
      </c>
      <c r="M49" s="68" t="str">
        <f>IF(AND('R. Gestión '!$Z$30="Muy Baja",'R. Gestión '!$AB$30="Leve"),CONCATENATE("R4C",'R. Gestión '!$P$30),"")</f>
        <v/>
      </c>
      <c r="N49" s="68" t="str">
        <f>IF(AND('R. Gestión '!$Z$31="Muy Baja",'R. Gestión '!$AB$31="Leve"),CONCATENATE("R4C",'R. Gestión '!$P$31),"")</f>
        <v/>
      </c>
      <c r="O49" s="69" t="str">
        <f>IF(AND('R. Gestión '!$Z$32="Muy Baja",'R. Gestión '!$AB$32="Leve"),CONCATENATE("R4C",'R. Gestión '!$P$32),"")</f>
        <v/>
      </c>
      <c r="P49" s="67" t="str">
        <f>IF(AND('R. Gestión '!$Z$27="Muy Baja",'R. Gestión '!$AB$27="Menor"),CONCATENATE("R4C",'R. Gestión '!$P$27),"")</f>
        <v/>
      </c>
      <c r="Q49" s="68" t="str">
        <f>IF(AND('R. Gestión '!$Z$28="Muy Baja",'R. Gestión '!$AB$28="Menor"),CONCATENATE("R4C",'R. Gestión '!$P$28),"")</f>
        <v/>
      </c>
      <c r="R49" s="68" t="str">
        <f>IF(AND('R. Gestión '!$Z$29="Muy Baja",'R. Gestión '!$AB$29="Menor"),CONCATENATE("R4C",'R. Gestión '!$P$29),"")</f>
        <v/>
      </c>
      <c r="S49" s="68" t="str">
        <f>IF(AND('R. Gestión '!$Z$30="Muy Baja",'R. Gestión '!$AB$30="Menor"),CONCATENATE("R4C",'R. Gestión '!$P$30),"")</f>
        <v/>
      </c>
      <c r="T49" s="68" t="str">
        <f>IF(AND('R. Gestión '!$Z$31="Muy Baja",'R. Gestión '!$AB$31="Menor"),CONCATENATE("R4C",'R. Gestión '!$P$31),"")</f>
        <v/>
      </c>
      <c r="U49" s="69" t="str">
        <f>IF(AND('R. Gestión '!$Z$32="Muy Baja",'R. Gestión '!$AB$32="Menor"),CONCATENATE("R4C",'R. Gestión '!$P$32),"")</f>
        <v/>
      </c>
      <c r="V49" s="58" t="str">
        <f>IF(AND('R. Gestión '!$Z$27="Muy Baja",'R. Gestión '!$AB$27="Moderado"),CONCATENATE("R4C",'R. Gestión '!$P$27),"")</f>
        <v/>
      </c>
      <c r="W49" s="59" t="str">
        <f>IF(AND('R. Gestión '!$Z$28="Muy Baja",'R. Gestión '!$AB$28="Moderado"),CONCATENATE("R4C",'R. Gestión '!$P$28),"")</f>
        <v/>
      </c>
      <c r="X49" s="59" t="str">
        <f>IF(AND('R. Gestión '!$Z$29="Muy Baja",'R. Gestión '!$AB$29="Moderado"),CONCATENATE("R4C",'R. Gestión '!$P$29),"")</f>
        <v/>
      </c>
      <c r="Y49" s="59" t="str">
        <f>IF(AND('R. Gestión '!$Z$30="Muy Baja",'R. Gestión '!$AB$30="Moderado"),CONCATENATE("R4C",'R. Gestión '!$P$30),"")</f>
        <v/>
      </c>
      <c r="Z49" s="59" t="str">
        <f>IF(AND('R. Gestión '!$Z$31="Muy Baja",'R. Gestión '!$AB$31="Moderado"),CONCATENATE("R4C",'R. Gestión '!$P$31),"")</f>
        <v/>
      </c>
      <c r="AA49" s="60" t="str">
        <f>IF(AND('R. Gestión '!$Z$32="Muy Baja",'R. Gestión '!$AB$32="Moderado"),CONCATENATE("R4C",'R. Gestión '!$P$32),"")</f>
        <v/>
      </c>
      <c r="AB49" s="43" t="str">
        <f>IF(AND('R. Gestión '!$Z$27="Muy Baja",'R. Gestión '!$AB$27="Mayor"),CONCATENATE("R4C",'R. Gestión '!$P$27),"")</f>
        <v/>
      </c>
      <c r="AC49" s="44" t="str">
        <f>IF(AND('R. Gestión '!$Z$28="Muy Baja",'R. Gestión '!$AB$28="Mayor"),CONCATENATE("R4C",'R. Gestión '!$P$28),"")</f>
        <v/>
      </c>
      <c r="AD49" s="44" t="str">
        <f>IF(AND('R. Gestión '!$Z$29="Muy Baja",'R. Gestión '!$AB$29="Mayor"),CONCATENATE("R4C",'R. Gestión '!$P$29),"")</f>
        <v/>
      </c>
      <c r="AE49" s="44" t="str">
        <f>IF(AND('R. Gestión '!$Z$30="Muy Baja",'R. Gestión '!$AB$30="Mayor"),CONCATENATE("R4C",'R. Gestión '!$P$30),"")</f>
        <v/>
      </c>
      <c r="AF49" s="44" t="str">
        <f>IF(AND('R. Gestión '!$Z$31="Muy Baja",'R. Gestión '!$AB$31="Mayor"),CONCATENATE("R4C",'R. Gestión '!$P$31),"")</f>
        <v/>
      </c>
      <c r="AG49" s="45" t="str">
        <f>IF(AND('R. Gestión '!$Z$32="Muy Baja",'R. Gestión '!$AB$32="Mayor"),CONCATENATE("R4C",'R. Gestión '!$P$32),"")</f>
        <v/>
      </c>
      <c r="AH49" s="46" t="str">
        <f>IF(AND('R. Gestión '!$Z$27="Muy Baja",'R. Gestión '!$AB$27="Catastrófico"),CONCATENATE("R4C",'R. Gestión '!$P$27),"")</f>
        <v/>
      </c>
      <c r="AI49" s="47" t="str">
        <f>IF(AND('R. Gestión '!$Z$28="Muy Baja",'R. Gestión '!$AB$28="Catastrófico"),CONCATENATE("R4C",'R. Gestión '!$P$28),"")</f>
        <v/>
      </c>
      <c r="AJ49" s="47" t="str">
        <f>IF(AND('R. Gestión '!$Z$29="Muy Baja",'R. Gestión '!$AB$29="Catastrófico"),CONCATENATE("R4C",'R. Gestión '!$P$29),"")</f>
        <v/>
      </c>
      <c r="AK49" s="47" t="str">
        <f>IF(AND('R. Gestión '!$Z$30="Muy Baja",'R. Gestión '!$AB$30="Catastrófico"),CONCATENATE("R4C",'R. Gestión '!$P$30),"")</f>
        <v/>
      </c>
      <c r="AL49" s="47" t="str">
        <f>IF(AND('R. Gestión '!$Z$31="Muy Baja",'R. Gestión '!$AB$31="Catastrófico"),CONCATENATE("R4C",'R. Gestión '!$P$31),"")</f>
        <v/>
      </c>
      <c r="AM49" s="48" t="str">
        <f>IF(AND('R. Gestión '!$Z$32="Muy Baja",'R. Gestión '!$AB$32="Catastrófico"),CONCATENATE("R4C",'R. Gestión '!$P$32),"")</f>
        <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ht="15" customHeight="1" x14ac:dyDescent="0.25">
      <c r="A50" s="74"/>
      <c r="B50" s="595"/>
      <c r="C50" s="595"/>
      <c r="D50" s="596"/>
      <c r="E50" s="636"/>
      <c r="F50" s="637"/>
      <c r="G50" s="637"/>
      <c r="H50" s="637"/>
      <c r="I50" s="638"/>
      <c r="J50" s="67" t="str">
        <f>IF(AND('R. Gestión '!$Z$33="Muy Baja",'R. Gestión '!$AB$33="Leve"),CONCATENATE("R5C",'R. Gestión '!$P$33),"")</f>
        <v/>
      </c>
      <c r="K50" s="68" t="str">
        <f>IF(AND('R. Gestión '!$Z$34="Muy Baja",'R. Gestión '!$AB$34="Leve"),CONCATENATE("R5C",'R. Gestión '!$P$34),"")</f>
        <v/>
      </c>
      <c r="L50" s="68" t="str">
        <f>IF(AND('R. Gestión '!$Z$35="Muy Baja",'R. Gestión '!$AB$35="Leve"),CONCATENATE("R5C",'R. Gestión '!$P$35),"")</f>
        <v/>
      </c>
      <c r="M50" s="68" t="str">
        <f>IF(AND('R. Gestión '!$Z$36="Muy Baja",'R. Gestión '!$AB$36="Leve"),CONCATENATE("R5C",'R. Gestión '!$P$36),"")</f>
        <v/>
      </c>
      <c r="N50" s="68" t="str">
        <f>IF(AND('R. Gestión '!$Z$37="Muy Baja",'R. Gestión '!$AB$37="Leve"),CONCATENATE("R5C",'R. Gestión '!$P$37),"")</f>
        <v/>
      </c>
      <c r="O50" s="69" t="str">
        <f>IF(AND('R. Gestión '!$Z$38="Muy Baja",'R. Gestión '!$AB$38="Leve"),CONCATENATE("R5C",'R. Gestión '!$P$38),"")</f>
        <v/>
      </c>
      <c r="P50" s="67" t="str">
        <f>IF(AND('R. Gestión '!$Z$33="Muy Baja",'R. Gestión '!$AB$33="Menor"),CONCATENATE("R5C",'R. Gestión '!$P$33),"")</f>
        <v/>
      </c>
      <c r="Q50" s="68" t="str">
        <f>IF(AND('R. Gestión '!$Z$34="Muy Baja",'R. Gestión '!$AB$34="Menor"),CONCATENATE("R5C",'R. Gestión '!$P$34),"")</f>
        <v/>
      </c>
      <c r="R50" s="68" t="str">
        <f>IF(AND('R. Gestión '!$Z$35="Muy Baja",'R. Gestión '!$AB$35="Menor"),CONCATENATE("R5C",'R. Gestión '!$P$35),"")</f>
        <v/>
      </c>
      <c r="S50" s="68" t="str">
        <f>IF(AND('R. Gestión '!$Z$36="Muy Baja",'R. Gestión '!$AB$36="Menor"),CONCATENATE("R5C",'R. Gestión '!$P$36),"")</f>
        <v/>
      </c>
      <c r="T50" s="68" t="str">
        <f>IF(AND('R. Gestión '!$Z$37="Muy Baja",'R. Gestión '!$AB$37="Menor"),CONCATENATE("R5C",'R. Gestión '!$P$37),"")</f>
        <v/>
      </c>
      <c r="U50" s="69" t="str">
        <f>IF(AND('R. Gestión '!$Z$38="Muy Baja",'R. Gestión '!$AB$38="Menor"),CONCATENATE("R5C",'R. Gestión '!$P$38),"")</f>
        <v/>
      </c>
      <c r="V50" s="58" t="str">
        <f>IF(AND('R. Gestión '!$Z$33="Muy Baja",'R. Gestión '!$AB$33="Moderado"),CONCATENATE("R5C",'R. Gestión '!$P$33),"")</f>
        <v/>
      </c>
      <c r="W50" s="59" t="str">
        <f>IF(AND('R. Gestión '!$Z$34="Muy Baja",'R. Gestión '!$AB$34="Moderado"),CONCATENATE("R5C",'R. Gestión '!$P$34),"")</f>
        <v/>
      </c>
      <c r="X50" s="59" t="str">
        <f>IF(AND('R. Gestión '!$Z$35="Muy Baja",'R. Gestión '!$AB$35="Moderado"),CONCATENATE("R5C",'R. Gestión '!$P$35),"")</f>
        <v/>
      </c>
      <c r="Y50" s="59" t="str">
        <f>IF(AND('R. Gestión '!$Z$36="Muy Baja",'R. Gestión '!$AB$36="Moderado"),CONCATENATE("R5C",'R. Gestión '!$P$36),"")</f>
        <v/>
      </c>
      <c r="Z50" s="59" t="str">
        <f>IF(AND('R. Gestión '!$Z$37="Muy Baja",'R. Gestión '!$AB$37="Moderado"),CONCATENATE("R5C",'R. Gestión '!$P$37),"")</f>
        <v/>
      </c>
      <c r="AA50" s="60" t="str">
        <f>IF(AND('R. Gestión '!$Z$38="Muy Baja",'R. Gestión '!$AB$38="Moderado"),CONCATENATE("R5C",'R. Gestión '!$P$38),"")</f>
        <v/>
      </c>
      <c r="AB50" s="43" t="str">
        <f>IF(AND('R. Gestión '!$Z$33="Muy Baja",'R. Gestión '!$AB$33="Mayor"),CONCATENATE("R5C",'R. Gestión '!$P$33),"")</f>
        <v/>
      </c>
      <c r="AC50" s="44" t="str">
        <f>IF(AND('R. Gestión '!$Z$34="Muy Baja",'R. Gestión '!$AB$34="Mayor"),CONCATENATE("R5C",'R. Gestión '!$P$34),"")</f>
        <v/>
      </c>
      <c r="AD50" s="44" t="str">
        <f>IF(AND('R. Gestión '!$Z$35="Muy Baja",'R. Gestión '!$AB$35="Mayor"),CONCATENATE("R5C",'R. Gestión '!$P$35),"")</f>
        <v/>
      </c>
      <c r="AE50" s="44" t="str">
        <f>IF(AND('R. Gestión '!$Z$36="Muy Baja",'R. Gestión '!$AB$36="Mayor"),CONCATENATE("R5C",'R. Gestión '!$P$36),"")</f>
        <v/>
      </c>
      <c r="AF50" s="44" t="str">
        <f>IF(AND('R. Gestión '!$Z$37="Muy Baja",'R. Gestión '!$AB$37="Mayor"),CONCATENATE("R5C",'R. Gestión '!$P$37),"")</f>
        <v/>
      </c>
      <c r="AG50" s="45" t="str">
        <f>IF(AND('R. Gestión '!$Z$38="Muy Baja",'R. Gestión '!$AB$38="Mayor"),CONCATENATE("R5C",'R. Gestión '!$P$38),"")</f>
        <v/>
      </c>
      <c r="AH50" s="46" t="str">
        <f>IF(AND('R. Gestión '!$Z$33="Muy Baja",'R. Gestión '!$AB$33="Catastrófico"),CONCATENATE("R5C",'R. Gestión '!$P$33),"")</f>
        <v/>
      </c>
      <c r="AI50" s="47" t="str">
        <f>IF(AND('R. Gestión '!$Z$34="Muy Baja",'R. Gestión '!$AB$34="Catastrófico"),CONCATENATE("R5C",'R. Gestión '!$P$34),"")</f>
        <v/>
      </c>
      <c r="AJ50" s="47" t="str">
        <f>IF(AND('R. Gestión '!$Z$35="Muy Baja",'R. Gestión '!$AB$35="Catastrófico"),CONCATENATE("R5C",'R. Gestión '!$P$35),"")</f>
        <v/>
      </c>
      <c r="AK50" s="47" t="str">
        <f>IF(AND('R. Gestión '!$Z$36="Muy Baja",'R. Gestión '!$AB$36="Catastrófico"),CONCATENATE("R5C",'R. Gestión '!$P$36),"")</f>
        <v/>
      </c>
      <c r="AL50" s="47" t="str">
        <f>IF(AND('R. Gestión '!$Z$37="Muy Baja",'R. Gestión '!$AB$37="Catastrófico"),CONCATENATE("R5C",'R. Gestión '!$P$37),"")</f>
        <v/>
      </c>
      <c r="AM50" s="48" t="str">
        <f>IF(AND('R. Gestión '!$Z$38="Muy Baja",'R. Gestión '!$AB$38="Catastrófico"),CONCATENATE("R5C",'R. Gestión '!$P$38),"")</f>
        <v/>
      </c>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 customHeight="1" x14ac:dyDescent="0.25">
      <c r="A51" s="74"/>
      <c r="B51" s="595"/>
      <c r="C51" s="595"/>
      <c r="D51" s="596"/>
      <c r="E51" s="636"/>
      <c r="F51" s="637"/>
      <c r="G51" s="637"/>
      <c r="H51" s="637"/>
      <c r="I51" s="638"/>
      <c r="J51" s="67" t="str">
        <f>IF(AND('R. Gestión '!$Z$39="Muy Baja",'R. Gestión '!$AB$39="Leve"),CONCATENATE("R6C",'R. Gestión '!$P$39),"")</f>
        <v/>
      </c>
      <c r="K51" s="68" t="str">
        <f>IF(AND('R. Gestión '!$Z$40="Muy Baja",'R. Gestión '!$AB$40="Leve"),CONCATENATE("R6C",'R. Gestión '!$P$40),"")</f>
        <v/>
      </c>
      <c r="L51" s="68" t="str">
        <f>IF(AND('R. Gestión '!$Z$41="Muy Baja",'R. Gestión '!$AB$41="Leve"),CONCATENATE("R6C",'R. Gestión '!$P$41),"")</f>
        <v/>
      </c>
      <c r="M51" s="68" t="str">
        <f>IF(AND('R. Gestión '!$Z$42="Muy Baja",'R. Gestión '!$AB$42="Leve"),CONCATENATE("R6C",'R. Gestión '!$P$42),"")</f>
        <v/>
      </c>
      <c r="N51" s="68" t="str">
        <f>IF(AND('R. Gestión '!$Z$43="Muy Baja",'R. Gestión '!$AB$43="Leve"),CONCATENATE("R6C",'R. Gestión '!$P$43),"")</f>
        <v/>
      </c>
      <c r="O51" s="69" t="str">
        <f>IF(AND('R. Gestión '!$Z$44="Muy Baja",'R. Gestión '!$AB$44="Leve"),CONCATENATE("R6C",'R. Gestión '!$P$44),"")</f>
        <v/>
      </c>
      <c r="P51" s="67" t="str">
        <f>IF(AND('R. Gestión '!$Z$39="Muy Baja",'R. Gestión '!$AB$39="Menor"),CONCATENATE("R6C",'R. Gestión '!$P$39),"")</f>
        <v/>
      </c>
      <c r="Q51" s="68" t="str">
        <f>IF(AND('R. Gestión '!$Z$40="Muy Baja",'R. Gestión '!$AB$40="Menor"),CONCATENATE("R6C",'R. Gestión '!$P$40),"")</f>
        <v/>
      </c>
      <c r="R51" s="68" t="str">
        <f>IF(AND('R. Gestión '!$Z$41="Muy Baja",'R. Gestión '!$AB$41="Menor"),CONCATENATE("R6C",'R. Gestión '!$P$41),"")</f>
        <v/>
      </c>
      <c r="S51" s="68" t="str">
        <f>IF(AND('R. Gestión '!$Z$42="Muy Baja",'R. Gestión '!$AB$42="Menor"),CONCATENATE("R6C",'R. Gestión '!$P$42),"")</f>
        <v/>
      </c>
      <c r="T51" s="68" t="str">
        <f>IF(AND('R. Gestión '!$Z$43="Muy Baja",'R. Gestión '!$AB$43="Menor"),CONCATENATE("R6C",'R. Gestión '!$P$43),"")</f>
        <v/>
      </c>
      <c r="U51" s="69" t="str">
        <f>IF(AND('R. Gestión '!$Z$44="Muy Baja",'R. Gestión '!$AB$44="Menor"),CONCATENATE("R6C",'R. Gestión '!$P$44),"")</f>
        <v/>
      </c>
      <c r="V51" s="58" t="str">
        <f>IF(AND('R. Gestión '!$Z$39="Muy Baja",'R. Gestión '!$AB$39="Moderado"),CONCATENATE("R6C",'R. Gestión '!$P$39),"")</f>
        <v/>
      </c>
      <c r="W51" s="59" t="str">
        <f>IF(AND('R. Gestión '!$Z$40="Muy Baja",'R. Gestión '!$AB$40="Moderado"),CONCATENATE("R6C",'R. Gestión '!$P$40),"")</f>
        <v/>
      </c>
      <c r="X51" s="59" t="str">
        <f>IF(AND('R. Gestión '!$Z$41="Muy Baja",'R. Gestión '!$AB$41="Moderado"),CONCATENATE("R6C",'R. Gestión '!$P$41),"")</f>
        <v/>
      </c>
      <c r="Y51" s="59" t="str">
        <f>IF(AND('R. Gestión '!$Z$42="Muy Baja",'R. Gestión '!$AB$42="Moderado"),CONCATENATE("R6C",'R. Gestión '!$P$42),"")</f>
        <v/>
      </c>
      <c r="Z51" s="59" t="str">
        <f>IF(AND('R. Gestión '!$Z$43="Muy Baja",'R. Gestión '!$AB$43="Moderado"),CONCATENATE("R6C",'R. Gestión '!$P$43),"")</f>
        <v/>
      </c>
      <c r="AA51" s="60" t="str">
        <f>IF(AND('R. Gestión '!$Z$44="Muy Baja",'R. Gestión '!$AB$44="Moderado"),CONCATENATE("R6C",'R. Gestión '!$P$44),"")</f>
        <v/>
      </c>
      <c r="AB51" s="43" t="str">
        <f>IF(AND('R. Gestión '!$Z$39="Muy Baja",'R. Gestión '!$AB$39="Mayor"),CONCATENATE("R6C",'R. Gestión '!$P$39),"")</f>
        <v/>
      </c>
      <c r="AC51" s="44" t="str">
        <f>IF(AND('R. Gestión '!$Z$40="Muy Baja",'R. Gestión '!$AB$40="Mayor"),CONCATENATE("R6C",'R. Gestión '!$P$40),"")</f>
        <v/>
      </c>
      <c r="AD51" s="44" t="str">
        <f>IF(AND('R. Gestión '!$Z$41="Muy Baja",'R. Gestión '!$AB$41="Mayor"),CONCATENATE("R6C",'R. Gestión '!$P$41),"")</f>
        <v/>
      </c>
      <c r="AE51" s="44" t="str">
        <f>IF(AND('R. Gestión '!$Z$42="Muy Baja",'R. Gestión '!$AB$42="Mayor"),CONCATENATE("R6C",'R. Gestión '!$P$42),"")</f>
        <v/>
      </c>
      <c r="AF51" s="44" t="str">
        <f>IF(AND('R. Gestión '!$Z$43="Muy Baja",'R. Gestión '!$AB$43="Mayor"),CONCATENATE("R6C",'R. Gestión '!$P$43),"")</f>
        <v/>
      </c>
      <c r="AG51" s="45" t="str">
        <f>IF(AND('R. Gestión '!$Z$44="Muy Baja",'R. Gestión '!$AB$44="Mayor"),CONCATENATE("R6C",'R. Gestión '!$P$44),"")</f>
        <v/>
      </c>
      <c r="AH51" s="46" t="str">
        <f>IF(AND('R. Gestión '!$Z$39="Muy Baja",'R. Gestión '!$AB$39="Catastrófico"),CONCATENATE("R6C",'R. Gestión '!$P$39),"")</f>
        <v/>
      </c>
      <c r="AI51" s="47" t="str">
        <f>IF(AND('R. Gestión '!$Z$40="Muy Baja",'R. Gestión '!$AB$40="Catastrófico"),CONCATENATE("R6C",'R. Gestión '!$P$40),"")</f>
        <v/>
      </c>
      <c r="AJ51" s="47" t="str">
        <f>IF(AND('R. Gestión '!$Z$41="Muy Baja",'R. Gestión '!$AB$41="Catastrófico"),CONCATENATE("R6C",'R. Gestión '!$P$41),"")</f>
        <v/>
      </c>
      <c r="AK51" s="47" t="str">
        <f>IF(AND('R. Gestión '!$Z$42="Muy Baja",'R. Gestión '!$AB$42="Catastrófico"),CONCATENATE("R6C",'R. Gestión '!$P$42),"")</f>
        <v/>
      </c>
      <c r="AL51" s="47" t="str">
        <f>IF(AND('R. Gestión '!$Z$43="Muy Baja",'R. Gestión '!$AB$43="Catastrófico"),CONCATENATE("R6C",'R. Gestión '!$P$43),"")</f>
        <v/>
      </c>
      <c r="AM51" s="48" t="str">
        <f>IF(AND('R. Gestión '!$Z$44="Muy Baja",'R. Gestión '!$AB$44="Catastrófico"),CONCATENATE("R6C",'R. Gestión '!$P$44),"")</f>
        <v/>
      </c>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ht="15" customHeight="1" x14ac:dyDescent="0.25">
      <c r="A52" s="74"/>
      <c r="B52" s="595"/>
      <c r="C52" s="595"/>
      <c r="D52" s="596"/>
      <c r="E52" s="636"/>
      <c r="F52" s="637"/>
      <c r="G52" s="637"/>
      <c r="H52" s="637"/>
      <c r="I52" s="638"/>
      <c r="J52" s="67" t="str">
        <f>IF(AND('R. Gestión '!$Z$45="Muy Baja",'R. Gestión '!$AB$45="Leve"),CONCATENATE("R7C",'R. Gestión '!$P$45),"")</f>
        <v/>
      </c>
      <c r="K52" s="68" t="str">
        <f>IF(AND('R. Gestión '!$Z$46="Muy Baja",'R. Gestión '!$AB$46="Leve"),CONCATENATE("R7C",'R. Gestión '!$P$46),"")</f>
        <v/>
      </c>
      <c r="L52" s="68" t="str">
        <f>IF(AND('R. Gestión '!$Z$47="Muy Baja",'R. Gestión '!$AB$47="Leve"),CONCATENATE("R7C",'R. Gestión '!$P$47),"")</f>
        <v/>
      </c>
      <c r="M52" s="68" t="str">
        <f>IF(AND('R. Gestión '!$Z$48="Muy Baja",'R. Gestión '!$AB$48="Leve"),CONCATENATE("R7C",'R. Gestión '!$P$48),"")</f>
        <v/>
      </c>
      <c r="N52" s="68" t="str">
        <f>IF(AND('R. Gestión '!$Z$49="Muy Baja",'R. Gestión '!$AB$49="Leve"),CONCATENATE("R7C",'R. Gestión '!$P$49),"")</f>
        <v/>
      </c>
      <c r="O52" s="69" t="str">
        <f>IF(AND('R. Gestión '!$Z$50="Muy Baja",'R. Gestión '!$AB$50="Leve"),CONCATENATE("R7C",'R. Gestión '!$P$50),"")</f>
        <v/>
      </c>
      <c r="P52" s="67" t="str">
        <f>IF(AND('R. Gestión '!$Z$45="Muy Baja",'R. Gestión '!$AB$45="Menor"),CONCATENATE("R7C",'R. Gestión '!$P$45),"")</f>
        <v/>
      </c>
      <c r="Q52" s="68" t="str">
        <f>IF(AND('R. Gestión '!$Z$46="Muy Baja",'R. Gestión '!$AB$46="Menor"),CONCATENATE("R7C",'R. Gestión '!$P$46),"")</f>
        <v/>
      </c>
      <c r="R52" s="68" t="str">
        <f>IF(AND('R. Gestión '!$Z$47="Muy Baja",'R. Gestión '!$AB$47="Menor"),CONCATENATE("R7C",'R. Gestión '!$P$47),"")</f>
        <v/>
      </c>
      <c r="S52" s="68" t="str">
        <f>IF(AND('R. Gestión '!$Z$48="Muy Baja",'R. Gestión '!$AB$48="Menor"),CONCATENATE("R7C",'R. Gestión '!$P$48),"")</f>
        <v/>
      </c>
      <c r="T52" s="68" t="str">
        <f>IF(AND('R. Gestión '!$Z$49="Muy Baja",'R. Gestión '!$AB$49="Menor"),CONCATENATE("R7C",'R. Gestión '!$P$49),"")</f>
        <v/>
      </c>
      <c r="U52" s="69" t="str">
        <f>IF(AND('R. Gestión '!$Z$50="Muy Baja",'R. Gestión '!$AB$50="Menor"),CONCATENATE("R7C",'R. Gestión '!$P$50),"")</f>
        <v/>
      </c>
      <c r="V52" s="58" t="str">
        <f>IF(AND('R. Gestión '!$Z$45="Muy Baja",'R. Gestión '!$AB$45="Moderado"),CONCATENATE("R7C",'R. Gestión '!$P$45),"")</f>
        <v/>
      </c>
      <c r="W52" s="59" t="str">
        <f>IF(AND('R. Gestión '!$Z$46="Muy Baja",'R. Gestión '!$AB$46="Moderado"),CONCATENATE("R7C",'R. Gestión '!$P$46),"")</f>
        <v/>
      </c>
      <c r="X52" s="59" t="str">
        <f>IF(AND('R. Gestión '!$Z$47="Muy Baja",'R. Gestión '!$AB$47="Moderado"),CONCATENATE("R7C",'R. Gestión '!$P$47),"")</f>
        <v/>
      </c>
      <c r="Y52" s="59" t="str">
        <f>IF(AND('R. Gestión '!$Z$48="Muy Baja",'R. Gestión '!$AB$48="Moderado"),CONCATENATE("R7C",'R. Gestión '!$P$48),"")</f>
        <v/>
      </c>
      <c r="Z52" s="59" t="str">
        <f>IF(AND('R. Gestión '!$Z$49="Muy Baja",'R. Gestión '!$AB$49="Moderado"),CONCATENATE("R7C",'R. Gestión '!$P$49),"")</f>
        <v/>
      </c>
      <c r="AA52" s="60" t="str">
        <f>IF(AND('R. Gestión '!$Z$50="Muy Baja",'R. Gestión '!$AB$50="Moderado"),CONCATENATE("R7C",'R. Gestión '!$P$50),"")</f>
        <v/>
      </c>
      <c r="AB52" s="43" t="str">
        <f>IF(AND('R. Gestión '!$Z$45="Muy Baja",'R. Gestión '!$AB$45="Mayor"),CONCATENATE("R7C",'R. Gestión '!$P$45),"")</f>
        <v/>
      </c>
      <c r="AC52" s="44" t="str">
        <f>IF(AND('R. Gestión '!$Z$46="Muy Baja",'R. Gestión '!$AB$46="Mayor"),CONCATENATE("R7C",'R. Gestión '!$P$46),"")</f>
        <v/>
      </c>
      <c r="AD52" s="44" t="str">
        <f>IF(AND('R. Gestión '!$Z$47="Muy Baja",'R. Gestión '!$AB$47="Mayor"),CONCATENATE("R7C",'R. Gestión '!$P$47),"")</f>
        <v/>
      </c>
      <c r="AE52" s="44" t="str">
        <f>IF(AND('R. Gestión '!$Z$48="Muy Baja",'R. Gestión '!$AB$48="Mayor"),CONCATENATE("R7C",'R. Gestión '!$P$48),"")</f>
        <v/>
      </c>
      <c r="AF52" s="44" t="str">
        <f>IF(AND('R. Gestión '!$Z$49="Muy Baja",'R. Gestión '!$AB$49="Mayor"),CONCATENATE("R7C",'R. Gestión '!$P$49),"")</f>
        <v/>
      </c>
      <c r="AG52" s="45" t="str">
        <f>IF(AND('R. Gestión '!$Z$50="Muy Baja",'R. Gestión '!$AB$50="Mayor"),CONCATENATE("R7C",'R. Gestión '!$P$50),"")</f>
        <v/>
      </c>
      <c r="AH52" s="46" t="str">
        <f>IF(AND('R. Gestión '!$Z$45="Muy Baja",'R. Gestión '!$AB$45="Catastrófico"),CONCATENATE("R7C",'R. Gestión '!$P$45),"")</f>
        <v/>
      </c>
      <c r="AI52" s="47" t="str">
        <f>IF(AND('R. Gestión '!$Z$46="Muy Baja",'R. Gestión '!$AB$46="Catastrófico"),CONCATENATE("R7C",'R. Gestión '!$P$46),"")</f>
        <v/>
      </c>
      <c r="AJ52" s="47" t="str">
        <f>IF(AND('R. Gestión '!$Z$47="Muy Baja",'R. Gestión '!$AB$47="Catastrófico"),CONCATENATE("R7C",'R. Gestión '!$P$47),"")</f>
        <v/>
      </c>
      <c r="AK52" s="47" t="str">
        <f>IF(AND('R. Gestión '!$Z$48="Muy Baja",'R. Gestión '!$AB$48="Catastrófico"),CONCATENATE("R7C",'R. Gestión '!$P$48),"")</f>
        <v/>
      </c>
      <c r="AL52" s="47" t="str">
        <f>IF(AND('R. Gestión '!$Z$49="Muy Baja",'R. Gestión '!$AB$49="Catastrófico"),CONCATENATE("R7C",'R. Gestión '!$P$49),"")</f>
        <v/>
      </c>
      <c r="AM52" s="48" t="str">
        <f>IF(AND('R. Gestión '!$Z$50="Muy Baja",'R. Gestión '!$AB$50="Catastrófico"),CONCATENATE("R7C",'R. Gestión '!$P$50),"")</f>
        <v/>
      </c>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595"/>
      <c r="C53" s="595"/>
      <c r="D53" s="596"/>
      <c r="E53" s="636"/>
      <c r="F53" s="637"/>
      <c r="G53" s="637"/>
      <c r="H53" s="637"/>
      <c r="I53" s="638"/>
      <c r="J53" s="67" t="str">
        <f>IF(AND('R. Gestión '!$Z$51="Muy Baja",'R. Gestión '!$AB$51="Leve"),CONCATENATE("R8C",'R. Gestión '!$P$51),"")</f>
        <v/>
      </c>
      <c r="K53" s="68" t="str">
        <f>IF(AND('R. Gestión '!$Z$52="Muy Baja",'R. Gestión '!$AB$52="Leve"),CONCATENATE("R8C",'R. Gestión '!$P$52),"")</f>
        <v/>
      </c>
      <c r="L53" s="68" t="str">
        <f>IF(AND('R. Gestión '!$Z$53="Muy Baja",'R. Gestión '!$AB$53="Leve"),CONCATENATE("R8C",'R. Gestión '!$P$53),"")</f>
        <v/>
      </c>
      <c r="M53" s="68" t="str">
        <f>IF(AND('R. Gestión '!$Z$54="Muy Baja",'R. Gestión '!$AB$54="Leve"),CONCATENATE("R8C",'R. Gestión '!$P$54),"")</f>
        <v/>
      </c>
      <c r="N53" s="68" t="str">
        <f>IF(AND('R. Gestión '!$Z$55="Muy Baja",'R. Gestión '!$AB$55="Leve"),CONCATENATE("R8C",'R. Gestión '!$P$55),"")</f>
        <v/>
      </c>
      <c r="O53" s="69" t="str">
        <f>IF(AND('R. Gestión '!$Z$56="Muy Baja",'R. Gestión '!$AB$56="Leve"),CONCATENATE("R8C",'R. Gestión '!$P$56),"")</f>
        <v/>
      </c>
      <c r="P53" s="67" t="str">
        <f>IF(AND('R. Gestión '!$Z$51="Muy Baja",'R. Gestión '!$AB$51="Menor"),CONCATENATE("R8C",'R. Gestión '!$P$51),"")</f>
        <v/>
      </c>
      <c r="Q53" s="68" t="str">
        <f>IF(AND('R. Gestión '!$Z$52="Muy Baja",'R. Gestión '!$AB$52="Menor"),CONCATENATE("R8C",'R. Gestión '!$P$52),"")</f>
        <v/>
      </c>
      <c r="R53" s="68" t="str">
        <f>IF(AND('R. Gestión '!$Z$53="Muy Baja",'R. Gestión '!$AB$53="Menor"),CONCATENATE("R8C",'R. Gestión '!$P$53),"")</f>
        <v/>
      </c>
      <c r="S53" s="68" t="str">
        <f>IF(AND('R. Gestión '!$Z$54="Muy Baja",'R. Gestión '!$AB$54="Menor"),CONCATENATE("R8C",'R. Gestión '!$P$54),"")</f>
        <v/>
      </c>
      <c r="T53" s="68" t="str">
        <f>IF(AND('R. Gestión '!$Z$55="Muy Baja",'R. Gestión '!$AB$55="Menor"),CONCATENATE("R8C",'R. Gestión '!$P$55),"")</f>
        <v/>
      </c>
      <c r="U53" s="69" t="str">
        <f>IF(AND('R. Gestión '!$Z$56="Muy Baja",'R. Gestión '!$AB$56="Menor"),CONCATENATE("R8C",'R. Gestión '!$P$56),"")</f>
        <v/>
      </c>
      <c r="V53" s="58" t="str">
        <f>IF(AND('R. Gestión '!$Z$51="Muy Baja",'R. Gestión '!$AB$51="Moderado"),CONCATENATE("R8C",'R. Gestión '!$P$51),"")</f>
        <v/>
      </c>
      <c r="W53" s="59" t="str">
        <f>IF(AND('R. Gestión '!$Z$52="Muy Baja",'R. Gestión '!$AB$52="Moderado"),CONCATENATE("R8C",'R. Gestión '!$P$52),"")</f>
        <v/>
      </c>
      <c r="X53" s="59" t="str">
        <f>IF(AND('R. Gestión '!$Z$53="Muy Baja",'R. Gestión '!$AB$53="Moderado"),CONCATENATE("R8C",'R. Gestión '!$P$53),"")</f>
        <v/>
      </c>
      <c r="Y53" s="59" t="str">
        <f>IF(AND('R. Gestión '!$Z$54="Muy Baja",'R. Gestión '!$AB$54="Moderado"),CONCATENATE("R8C",'R. Gestión '!$P$54),"")</f>
        <v/>
      </c>
      <c r="Z53" s="59" t="str">
        <f>IF(AND('R. Gestión '!$Z$55="Muy Baja",'R. Gestión '!$AB$55="Moderado"),CONCATENATE("R8C",'R. Gestión '!$P$55),"")</f>
        <v/>
      </c>
      <c r="AA53" s="60" t="str">
        <f>IF(AND('R. Gestión '!$Z$56="Muy Baja",'R. Gestión '!$AB$56="Moderado"),CONCATENATE("R8C",'R. Gestión '!$P$56),"")</f>
        <v/>
      </c>
      <c r="AB53" s="43" t="str">
        <f>IF(AND('R. Gestión '!$Z$51="Muy Baja",'R. Gestión '!$AB$51="Mayor"),CONCATENATE("R8C",'R. Gestión '!$P$51),"")</f>
        <v/>
      </c>
      <c r="AC53" s="44" t="str">
        <f>IF(AND('R. Gestión '!$Z$52="Muy Baja",'R. Gestión '!$AB$52="Mayor"),CONCATENATE("R8C",'R. Gestión '!$P$52),"")</f>
        <v/>
      </c>
      <c r="AD53" s="44" t="str">
        <f>IF(AND('R. Gestión '!$Z$53="Muy Baja",'R. Gestión '!$AB$53="Mayor"),CONCATENATE("R8C",'R. Gestión '!$P$53),"")</f>
        <v/>
      </c>
      <c r="AE53" s="44" t="str">
        <f>IF(AND('R. Gestión '!$Z$54="Muy Baja",'R. Gestión '!$AB$54="Mayor"),CONCATENATE("R8C",'R. Gestión '!$P$54),"")</f>
        <v/>
      </c>
      <c r="AF53" s="44" t="str">
        <f>IF(AND('R. Gestión '!$Z$55="Muy Baja",'R. Gestión '!$AB$55="Mayor"),CONCATENATE("R8C",'R. Gestión '!$P$55),"")</f>
        <v/>
      </c>
      <c r="AG53" s="45" t="str">
        <f>IF(AND('R. Gestión '!$Z$56="Muy Baja",'R. Gestión '!$AB$56="Mayor"),CONCATENATE("R8C",'R. Gestión '!$P$56),"")</f>
        <v/>
      </c>
      <c r="AH53" s="46" t="str">
        <f>IF(AND('R. Gestión '!$Z$51="Muy Baja",'R. Gestión '!$AB$51="Catastrófico"),CONCATENATE("R8C",'R. Gestión '!$P$51),"")</f>
        <v/>
      </c>
      <c r="AI53" s="47" t="str">
        <f>IF(AND('R. Gestión '!$Z$52="Muy Baja",'R. Gestión '!$AB$52="Catastrófico"),CONCATENATE("R8C",'R. Gestión '!$P$52),"")</f>
        <v/>
      </c>
      <c r="AJ53" s="47" t="str">
        <f>IF(AND('R. Gestión '!$Z$53="Muy Baja",'R. Gestión '!$AB$53="Catastrófico"),CONCATENATE("R8C",'R. Gestión '!$P$53),"")</f>
        <v/>
      </c>
      <c r="AK53" s="47" t="str">
        <f>IF(AND('R. Gestión '!$Z$54="Muy Baja",'R. Gestión '!$AB$54="Catastrófico"),CONCATENATE("R8C",'R. Gestión '!$P$54),"")</f>
        <v/>
      </c>
      <c r="AL53" s="47" t="str">
        <f>IF(AND('R. Gestión '!$Z$55="Muy Baja",'R. Gestión '!$AB$55="Catastrófico"),CONCATENATE("R8C",'R. Gestión '!$P$55),"")</f>
        <v/>
      </c>
      <c r="AM53" s="48" t="str">
        <f>IF(AND('R. Gestión '!$Z$56="Muy Baja",'R. Gestión '!$AB$56="Catastrófico"),CONCATENATE("R8C",'R. Gestión '!$P$56),"")</f>
        <v/>
      </c>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595"/>
      <c r="C54" s="595"/>
      <c r="D54" s="596"/>
      <c r="E54" s="636"/>
      <c r="F54" s="637"/>
      <c r="G54" s="637"/>
      <c r="H54" s="637"/>
      <c r="I54" s="638"/>
      <c r="J54" s="67" t="str">
        <f>IF(AND('R. Gestión '!$Z$57="Muy Baja",'R. Gestión '!$AB$57="Leve"),CONCATENATE("R9C",'R. Gestión '!$P$57),"")</f>
        <v/>
      </c>
      <c r="K54" s="68" t="str">
        <f>IF(AND('R. Gestión '!$Z$58="Muy Baja",'R. Gestión '!$AB$58="Leve"),CONCATENATE("R9C",'R. Gestión '!$P$58),"")</f>
        <v/>
      </c>
      <c r="L54" s="68" t="str">
        <f>IF(AND('R. Gestión '!$Z$59="Muy Baja",'R. Gestión '!$AB$59="Leve"),CONCATENATE("R9C",'R. Gestión '!$P$59),"")</f>
        <v/>
      </c>
      <c r="M54" s="68" t="str">
        <f>IF(AND('R. Gestión '!$Z$60="Muy Baja",'R. Gestión '!$AB$60="Leve"),CONCATENATE("R9C",'R. Gestión '!$P$60),"")</f>
        <v/>
      </c>
      <c r="N54" s="68" t="str">
        <f>IF(AND('R. Gestión '!$Z$61="Muy Baja",'R. Gestión '!$AB$61="Leve"),CONCATENATE("R9C",'R. Gestión '!$P$61),"")</f>
        <v/>
      </c>
      <c r="O54" s="69" t="str">
        <f>IF(AND('R. Gestión '!$Z$62="Muy Baja",'R. Gestión '!$AB$62="Leve"),CONCATENATE("R9C",'R. Gestión '!$P$62),"")</f>
        <v/>
      </c>
      <c r="P54" s="67" t="str">
        <f>IF(AND('R. Gestión '!$Z$57="Muy Baja",'R. Gestión '!$AB$57="Menor"),CONCATENATE("R9C",'R. Gestión '!$P$57),"")</f>
        <v/>
      </c>
      <c r="Q54" s="68" t="str">
        <f>IF(AND('R. Gestión '!$Z$58="Muy Baja",'R. Gestión '!$AB$58="Menor"),CONCATENATE("R9C",'R. Gestión '!$P$58),"")</f>
        <v/>
      </c>
      <c r="R54" s="68" t="str">
        <f>IF(AND('R. Gestión '!$Z$59="Muy Baja",'R. Gestión '!$AB$59="Menor"),CONCATENATE("R9C",'R. Gestión '!$P$59),"")</f>
        <v/>
      </c>
      <c r="S54" s="68" t="str">
        <f>IF(AND('R. Gestión '!$Z$60="Muy Baja",'R. Gestión '!$AB$60="Menor"),CONCATENATE("R9C",'R. Gestión '!$P$60),"")</f>
        <v/>
      </c>
      <c r="T54" s="68" t="str">
        <f>IF(AND('R. Gestión '!$Z$61="Muy Baja",'R. Gestión '!$AB$61="Menor"),CONCATENATE("R9C",'R. Gestión '!$P$61),"")</f>
        <v/>
      </c>
      <c r="U54" s="69" t="str">
        <f>IF(AND('R. Gestión '!$Z$62="Muy Baja",'R. Gestión '!$AB$62="Menor"),CONCATENATE("R9C",'R. Gestión '!$P$62),"")</f>
        <v/>
      </c>
      <c r="V54" s="58" t="str">
        <f>IF(AND('R. Gestión '!$Z$57="Muy Baja",'R. Gestión '!$AB$57="Moderado"),CONCATENATE("R9C",'R. Gestión '!$P$57),"")</f>
        <v/>
      </c>
      <c r="W54" s="59" t="str">
        <f>IF(AND('R. Gestión '!$Z$58="Muy Baja",'R. Gestión '!$AB$58="Moderado"),CONCATENATE("R9C",'R. Gestión '!$P$58),"")</f>
        <v/>
      </c>
      <c r="X54" s="59" t="str">
        <f>IF(AND('R. Gestión '!$Z$59="Muy Baja",'R. Gestión '!$AB$59="Moderado"),CONCATENATE("R9C",'R. Gestión '!$P$59),"")</f>
        <v/>
      </c>
      <c r="Y54" s="59" t="str">
        <f>IF(AND('R. Gestión '!$Z$60="Muy Baja",'R. Gestión '!$AB$60="Moderado"),CONCATENATE("R9C",'R. Gestión '!$P$60),"")</f>
        <v/>
      </c>
      <c r="Z54" s="59" t="str">
        <f>IF(AND('R. Gestión '!$Z$61="Muy Baja",'R. Gestión '!$AB$61="Moderado"),CONCATENATE("R9C",'R. Gestión '!$P$61),"")</f>
        <v/>
      </c>
      <c r="AA54" s="60" t="str">
        <f>IF(AND('R. Gestión '!$Z$62="Muy Baja",'R. Gestión '!$AB$62="Moderado"),CONCATENATE("R9C",'R. Gestión '!$P$62),"")</f>
        <v/>
      </c>
      <c r="AB54" s="43" t="str">
        <f>IF(AND('R. Gestión '!$Z$57="Muy Baja",'R. Gestión '!$AB$57="Mayor"),CONCATENATE("R9C",'R. Gestión '!$P$57),"")</f>
        <v/>
      </c>
      <c r="AC54" s="44" t="str">
        <f>IF(AND('R. Gestión '!$Z$58="Muy Baja",'R. Gestión '!$AB$58="Mayor"),CONCATENATE("R9C",'R. Gestión '!$P$58),"")</f>
        <v/>
      </c>
      <c r="AD54" s="44" t="str">
        <f>IF(AND('R. Gestión '!$Z$59="Muy Baja",'R. Gestión '!$AB$59="Mayor"),CONCATENATE("R9C",'R. Gestión '!$P$59),"")</f>
        <v/>
      </c>
      <c r="AE54" s="44" t="str">
        <f>IF(AND('R. Gestión '!$Z$60="Muy Baja",'R. Gestión '!$AB$60="Mayor"),CONCATENATE("R9C",'R. Gestión '!$P$60),"")</f>
        <v/>
      </c>
      <c r="AF54" s="44" t="str">
        <f>IF(AND('R. Gestión '!$Z$61="Muy Baja",'R. Gestión '!$AB$61="Mayor"),CONCATENATE("R9C",'R. Gestión '!$P$61),"")</f>
        <v/>
      </c>
      <c r="AG54" s="45" t="str">
        <f>IF(AND('R. Gestión '!$Z$62="Muy Baja",'R. Gestión '!$AB$62="Mayor"),CONCATENATE("R9C",'R. Gestión '!$P$62),"")</f>
        <v/>
      </c>
      <c r="AH54" s="46" t="str">
        <f>IF(AND('R. Gestión '!$Z$57="Muy Baja",'R. Gestión '!$AB$57="Catastrófico"),CONCATENATE("R9C",'R. Gestión '!$P$57),"")</f>
        <v/>
      </c>
      <c r="AI54" s="47" t="str">
        <f>IF(AND('R. Gestión '!$Z$58="Muy Baja",'R. Gestión '!$AB$58="Catastrófico"),CONCATENATE("R9C",'R. Gestión '!$P$58),"")</f>
        <v/>
      </c>
      <c r="AJ54" s="47" t="str">
        <f>IF(AND('R. Gestión '!$Z$59="Muy Baja",'R. Gestión '!$AB$59="Catastrófico"),CONCATENATE("R9C",'R. Gestión '!$P$59),"")</f>
        <v/>
      </c>
      <c r="AK54" s="47" t="str">
        <f>IF(AND('R. Gestión '!$Z$60="Muy Baja",'R. Gestión '!$AB$60="Catastrófico"),CONCATENATE("R9C",'R. Gestión '!$P$60),"")</f>
        <v/>
      </c>
      <c r="AL54" s="47" t="str">
        <f>IF(AND('R. Gestión '!$Z$61="Muy Baja",'R. Gestión '!$AB$61="Catastrófico"),CONCATENATE("R9C",'R. Gestión '!$P$61),"")</f>
        <v/>
      </c>
      <c r="AM54" s="48" t="str">
        <f>IF(AND('R. Gestión '!$Z$62="Muy Baja",'R. Gestión '!$AB$62="Catastrófico"),CONCATENATE("R9C",'R. Gestión '!$P$62),"")</f>
        <v/>
      </c>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ht="15.75" customHeight="1" thickBot="1" x14ac:dyDescent="0.3">
      <c r="A55" s="74"/>
      <c r="B55" s="595"/>
      <c r="C55" s="595"/>
      <c r="D55" s="596"/>
      <c r="E55" s="639"/>
      <c r="F55" s="640"/>
      <c r="G55" s="640"/>
      <c r="H55" s="640"/>
      <c r="I55" s="641"/>
      <c r="J55" s="70" t="str">
        <f>IF(AND('R. Gestión '!$Z$63="Muy Baja",'R. Gestión '!$AB$63="Leve"),CONCATENATE("R10C",'R. Gestión '!$P$63),"")</f>
        <v/>
      </c>
      <c r="K55" s="71" t="str">
        <f>IF(AND('R. Gestión '!$Z$64="Muy Baja",'R. Gestión '!$AB$64="Leve"),CONCATENATE("R10C",'R. Gestión '!$P$64),"")</f>
        <v/>
      </c>
      <c r="L55" s="71" t="str">
        <f>IF(AND('R. Gestión '!$Z$65="Muy Baja",'R. Gestión '!$AB$65="Leve"),CONCATENATE("R10C",'R. Gestión '!$P$65),"")</f>
        <v/>
      </c>
      <c r="M55" s="71" t="str">
        <f>IF(AND('R. Gestión '!$Z$66="Muy Baja",'R. Gestión '!$AB$66="Leve"),CONCATENATE("R10C",'R. Gestión '!$P$66),"")</f>
        <v/>
      </c>
      <c r="N55" s="71" t="str">
        <f>IF(AND('R. Gestión '!$Z$67="Muy Baja",'R. Gestión '!$AB$67="Leve"),CONCATENATE("R10C",'R. Gestión '!$P$67),"")</f>
        <v/>
      </c>
      <c r="O55" s="72" t="str">
        <f>IF(AND('R. Gestión '!$Z$68="Muy Baja",'R. Gestión '!$AB$68="Leve"),CONCATENATE("R10C",'R. Gestión '!$P$68),"")</f>
        <v/>
      </c>
      <c r="P55" s="70" t="str">
        <f>IF(AND('R. Gestión '!$Z$63="Muy Baja",'R. Gestión '!$AB$63="Menor"),CONCATENATE("R10C",'R. Gestión '!$P$63),"")</f>
        <v/>
      </c>
      <c r="Q55" s="71" t="str">
        <f>IF(AND('R. Gestión '!$Z$64="Muy Baja",'R. Gestión '!$AB$64="Menor"),CONCATENATE("R10C",'R. Gestión '!$P$64),"")</f>
        <v/>
      </c>
      <c r="R55" s="71" t="str">
        <f>IF(AND('R. Gestión '!$Z$65="Muy Baja",'R. Gestión '!$AB$65="Menor"),CONCATENATE("R10C",'R. Gestión '!$P$65),"")</f>
        <v/>
      </c>
      <c r="S55" s="71" t="str">
        <f>IF(AND('R. Gestión '!$Z$66="Muy Baja",'R. Gestión '!$AB$66="Menor"),CONCATENATE("R10C",'R. Gestión '!$P$66),"")</f>
        <v/>
      </c>
      <c r="T55" s="71" t="str">
        <f>IF(AND('R. Gestión '!$Z$67="Muy Baja",'R. Gestión '!$AB$67="Menor"),CONCATENATE("R10C",'R. Gestión '!$P$67),"")</f>
        <v/>
      </c>
      <c r="U55" s="72" t="str">
        <f>IF(AND('R. Gestión '!$Z$68="Muy Baja",'R. Gestión '!$AB$68="Menor"),CONCATENATE("R10C",'R. Gestión '!$P$68),"")</f>
        <v/>
      </c>
      <c r="V55" s="61" t="str">
        <f>IF(AND('R. Gestión '!$Z$63="Muy Baja",'R. Gestión '!$AB$63="Moderado"),CONCATENATE("R10C",'R. Gestión '!$P$63),"")</f>
        <v/>
      </c>
      <c r="W55" s="62" t="str">
        <f>IF(AND('R. Gestión '!$Z$64="Muy Baja",'R. Gestión '!$AB$64="Moderado"),CONCATENATE("R10C",'R. Gestión '!$P$64),"")</f>
        <v/>
      </c>
      <c r="X55" s="62" t="str">
        <f>IF(AND('R. Gestión '!$Z$65="Muy Baja",'R. Gestión '!$AB$65="Moderado"),CONCATENATE("R10C",'R. Gestión '!$P$65),"")</f>
        <v/>
      </c>
      <c r="Y55" s="62" t="str">
        <f>IF(AND('R. Gestión '!$Z$66="Muy Baja",'R. Gestión '!$AB$66="Moderado"),CONCATENATE("R10C",'R. Gestión '!$P$66),"")</f>
        <v/>
      </c>
      <c r="Z55" s="62" t="str">
        <f>IF(AND('R. Gestión '!$Z$67="Muy Baja",'R. Gestión '!$AB$67="Moderado"),CONCATENATE("R10C",'R. Gestión '!$P$67),"")</f>
        <v/>
      </c>
      <c r="AA55" s="63" t="str">
        <f>IF(AND('R. Gestión '!$Z$68="Muy Baja",'R. Gestión '!$AB$68="Moderado"),CONCATENATE("R10C",'R. Gestión '!$P$68),"")</f>
        <v/>
      </c>
      <c r="AB55" s="49" t="str">
        <f>IF(AND('R. Gestión '!$Z$63="Muy Baja",'R. Gestión '!$AB$63="Mayor"),CONCATENATE("R10C",'R. Gestión '!$P$63),"")</f>
        <v/>
      </c>
      <c r="AC55" s="50" t="str">
        <f>IF(AND('R. Gestión '!$Z$64="Muy Baja",'R. Gestión '!$AB$64="Mayor"),CONCATENATE("R10C",'R. Gestión '!$P$64),"")</f>
        <v/>
      </c>
      <c r="AD55" s="50" t="str">
        <f>IF(AND('R. Gestión '!$Z$65="Muy Baja",'R. Gestión '!$AB$65="Mayor"),CONCATENATE("R10C",'R. Gestión '!$P$65),"")</f>
        <v/>
      </c>
      <c r="AE55" s="50" t="str">
        <f>IF(AND('R. Gestión '!$Z$66="Muy Baja",'R. Gestión '!$AB$66="Mayor"),CONCATENATE("R10C",'R. Gestión '!$P$66),"")</f>
        <v/>
      </c>
      <c r="AF55" s="50" t="str">
        <f>IF(AND('R. Gestión '!$Z$67="Muy Baja",'R. Gestión '!$AB$67="Mayor"),CONCATENATE("R10C",'R. Gestión '!$P$67),"")</f>
        <v/>
      </c>
      <c r="AG55" s="51" t="str">
        <f>IF(AND('R. Gestión '!$Z$68="Muy Baja",'R. Gestión '!$AB$68="Mayor"),CONCATENATE("R10C",'R. Gestión '!$P$68),"")</f>
        <v/>
      </c>
      <c r="AH55" s="52" t="str">
        <f>IF(AND('R. Gestión '!$Z$63="Muy Baja",'R. Gestión '!$AB$63="Catastrófico"),CONCATENATE("R10C",'R. Gestión '!$P$63),"")</f>
        <v/>
      </c>
      <c r="AI55" s="53" t="str">
        <f>IF(AND('R. Gestión '!$Z$64="Muy Baja",'R. Gestión '!$AB$64="Catastrófico"),CONCATENATE("R10C",'R. Gestión '!$P$64),"")</f>
        <v/>
      </c>
      <c r="AJ55" s="53" t="str">
        <f>IF(AND('R. Gestión '!$Z$65="Muy Baja",'R. Gestión '!$AB$65="Catastrófico"),CONCATENATE("R10C",'R. Gestión '!$P$65),"")</f>
        <v/>
      </c>
      <c r="AK55" s="53" t="str">
        <f>IF(AND('R. Gestión '!$Z$66="Muy Baja",'R. Gestión '!$AB$66="Catastrófico"),CONCATENATE("R10C",'R. Gestión '!$P$66),"")</f>
        <v/>
      </c>
      <c r="AL55" s="53" t="str">
        <f>IF(AND('R. Gestión '!$Z$67="Muy Baja",'R. Gestión '!$AB$67="Catastrófico"),CONCATENATE("R10C",'R. Gestión '!$P$67),"")</f>
        <v/>
      </c>
      <c r="AM55" s="54" t="str">
        <f>IF(AND('R. Gestión '!$Z$68="Muy Baja",'R. Gestión '!$AB$68="Catastrófico"),CONCATENATE("R10C",'R. Gestión '!$P$68),"")</f>
        <v/>
      </c>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633" t="s">
        <v>100</v>
      </c>
      <c r="K56" s="634"/>
      <c r="L56" s="634"/>
      <c r="M56" s="634"/>
      <c r="N56" s="634"/>
      <c r="O56" s="635"/>
      <c r="P56" s="633" t="s">
        <v>99</v>
      </c>
      <c r="Q56" s="634"/>
      <c r="R56" s="634"/>
      <c r="S56" s="634"/>
      <c r="T56" s="634"/>
      <c r="U56" s="635"/>
      <c r="V56" s="633" t="s">
        <v>98</v>
      </c>
      <c r="W56" s="634"/>
      <c r="X56" s="634"/>
      <c r="Y56" s="634"/>
      <c r="Z56" s="634"/>
      <c r="AA56" s="635"/>
      <c r="AB56" s="633" t="s">
        <v>97</v>
      </c>
      <c r="AC56" s="642"/>
      <c r="AD56" s="634"/>
      <c r="AE56" s="634"/>
      <c r="AF56" s="634"/>
      <c r="AG56" s="635"/>
      <c r="AH56" s="633" t="s">
        <v>96</v>
      </c>
      <c r="AI56" s="634"/>
      <c r="AJ56" s="634"/>
      <c r="AK56" s="634"/>
      <c r="AL56" s="634"/>
      <c r="AM56" s="635"/>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636"/>
      <c r="K57" s="637"/>
      <c r="L57" s="637"/>
      <c r="M57" s="637"/>
      <c r="N57" s="637"/>
      <c r="O57" s="638"/>
      <c r="P57" s="636"/>
      <c r="Q57" s="637"/>
      <c r="R57" s="637"/>
      <c r="S57" s="637"/>
      <c r="T57" s="637"/>
      <c r="U57" s="638"/>
      <c r="V57" s="636"/>
      <c r="W57" s="637"/>
      <c r="X57" s="637"/>
      <c r="Y57" s="637"/>
      <c r="Z57" s="637"/>
      <c r="AA57" s="638"/>
      <c r="AB57" s="636"/>
      <c r="AC57" s="637"/>
      <c r="AD57" s="637"/>
      <c r="AE57" s="637"/>
      <c r="AF57" s="637"/>
      <c r="AG57" s="638"/>
      <c r="AH57" s="636"/>
      <c r="AI57" s="637"/>
      <c r="AJ57" s="637"/>
      <c r="AK57" s="637"/>
      <c r="AL57" s="637"/>
      <c r="AM57" s="638"/>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636"/>
      <c r="K58" s="637"/>
      <c r="L58" s="637"/>
      <c r="M58" s="637"/>
      <c r="N58" s="637"/>
      <c r="O58" s="638"/>
      <c r="P58" s="636"/>
      <c r="Q58" s="637"/>
      <c r="R58" s="637"/>
      <c r="S58" s="637"/>
      <c r="T58" s="637"/>
      <c r="U58" s="638"/>
      <c r="V58" s="636"/>
      <c r="W58" s="637"/>
      <c r="X58" s="637"/>
      <c r="Y58" s="637"/>
      <c r="Z58" s="637"/>
      <c r="AA58" s="638"/>
      <c r="AB58" s="636"/>
      <c r="AC58" s="637"/>
      <c r="AD58" s="637"/>
      <c r="AE58" s="637"/>
      <c r="AF58" s="637"/>
      <c r="AG58" s="638"/>
      <c r="AH58" s="636"/>
      <c r="AI58" s="637"/>
      <c r="AJ58" s="637"/>
      <c r="AK58" s="637"/>
      <c r="AL58" s="637"/>
      <c r="AM58" s="638"/>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636"/>
      <c r="K59" s="637"/>
      <c r="L59" s="637"/>
      <c r="M59" s="637"/>
      <c r="N59" s="637"/>
      <c r="O59" s="638"/>
      <c r="P59" s="636"/>
      <c r="Q59" s="637"/>
      <c r="R59" s="637"/>
      <c r="S59" s="637"/>
      <c r="T59" s="637"/>
      <c r="U59" s="638"/>
      <c r="V59" s="636"/>
      <c r="W59" s="637"/>
      <c r="X59" s="637"/>
      <c r="Y59" s="637"/>
      <c r="Z59" s="637"/>
      <c r="AA59" s="638"/>
      <c r="AB59" s="636"/>
      <c r="AC59" s="637"/>
      <c r="AD59" s="637"/>
      <c r="AE59" s="637"/>
      <c r="AF59" s="637"/>
      <c r="AG59" s="638"/>
      <c r="AH59" s="636"/>
      <c r="AI59" s="637"/>
      <c r="AJ59" s="637"/>
      <c r="AK59" s="637"/>
      <c r="AL59" s="637"/>
      <c r="AM59" s="638"/>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636"/>
      <c r="K60" s="637"/>
      <c r="L60" s="637"/>
      <c r="M60" s="637"/>
      <c r="N60" s="637"/>
      <c r="O60" s="638"/>
      <c r="P60" s="636"/>
      <c r="Q60" s="637"/>
      <c r="R60" s="637"/>
      <c r="S60" s="637"/>
      <c r="T60" s="637"/>
      <c r="U60" s="638"/>
      <c r="V60" s="636"/>
      <c r="W60" s="637"/>
      <c r="X60" s="637"/>
      <c r="Y60" s="637"/>
      <c r="Z60" s="637"/>
      <c r="AA60" s="638"/>
      <c r="AB60" s="636"/>
      <c r="AC60" s="637"/>
      <c r="AD60" s="637"/>
      <c r="AE60" s="637"/>
      <c r="AF60" s="637"/>
      <c r="AG60" s="638"/>
      <c r="AH60" s="636"/>
      <c r="AI60" s="637"/>
      <c r="AJ60" s="637"/>
      <c r="AK60" s="637"/>
      <c r="AL60" s="637"/>
      <c r="AM60" s="638"/>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ht="15.75" thickBot="1" x14ac:dyDescent="0.3">
      <c r="A61" s="74"/>
      <c r="B61" s="74"/>
      <c r="C61" s="74"/>
      <c r="D61" s="74"/>
      <c r="E61" s="74"/>
      <c r="F61" s="74"/>
      <c r="G61" s="74"/>
      <c r="H61" s="74"/>
      <c r="I61" s="74"/>
      <c r="J61" s="639"/>
      <c r="K61" s="640"/>
      <c r="L61" s="640"/>
      <c r="M61" s="640"/>
      <c r="N61" s="640"/>
      <c r="O61" s="641"/>
      <c r="P61" s="639"/>
      <c r="Q61" s="640"/>
      <c r="R61" s="640"/>
      <c r="S61" s="640"/>
      <c r="T61" s="640"/>
      <c r="U61" s="641"/>
      <c r="V61" s="639"/>
      <c r="W61" s="640"/>
      <c r="X61" s="640"/>
      <c r="Y61" s="640"/>
      <c r="Z61" s="640"/>
      <c r="AA61" s="641"/>
      <c r="AB61" s="639"/>
      <c r="AC61" s="640"/>
      <c r="AD61" s="640"/>
      <c r="AE61" s="640"/>
      <c r="AF61" s="640"/>
      <c r="AG61" s="641"/>
      <c r="AH61" s="639"/>
      <c r="AI61" s="640"/>
      <c r="AJ61" s="640"/>
      <c r="AK61" s="640"/>
      <c r="AL61" s="640"/>
      <c r="AM61" s="641"/>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row>
    <row r="63" spans="1:80" ht="15" customHeight="1" x14ac:dyDescent="0.25">
      <c r="A63" s="74"/>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4"/>
      <c r="AV63" s="74"/>
      <c r="AW63" s="74"/>
      <c r="AX63" s="74"/>
      <c r="AY63" s="74"/>
      <c r="AZ63" s="74"/>
      <c r="BA63" s="74"/>
      <c r="BB63" s="74"/>
      <c r="BC63" s="74"/>
      <c r="BD63" s="74"/>
      <c r="BE63" s="74"/>
      <c r="BF63" s="74"/>
      <c r="BG63" s="74"/>
      <c r="BH63" s="74"/>
    </row>
    <row r="64" spans="1:80" ht="15" customHeight="1" x14ac:dyDescent="0.25">
      <c r="A64" s="74"/>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4"/>
      <c r="AV64" s="74"/>
      <c r="AW64" s="74"/>
      <c r="AX64" s="74"/>
      <c r="AY64" s="74"/>
      <c r="AZ64" s="74"/>
      <c r="BA64" s="74"/>
      <c r="BB64" s="74"/>
      <c r="BC64" s="74"/>
      <c r="BD64" s="74"/>
      <c r="BE64" s="74"/>
      <c r="BF64" s="74"/>
      <c r="BG64" s="74"/>
      <c r="BH64" s="74"/>
    </row>
    <row r="65" spans="1:6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row>
    <row r="66" spans="1:6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row>
    <row r="67" spans="1:6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row>
    <row r="68" spans="1:6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row>
    <row r="69" spans="1:6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row>
    <row r="70" spans="1:6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row>
    <row r="71" spans="1:6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row>
    <row r="72" spans="1:6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row>
    <row r="73" spans="1:6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row>
    <row r="74" spans="1:6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row>
    <row r="75" spans="1:6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row>
    <row r="76" spans="1:6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row>
    <row r="77" spans="1:6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row>
    <row r="78" spans="1:6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row>
    <row r="79" spans="1:6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row>
    <row r="80" spans="1:6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row>
    <row r="81" spans="1:60"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row>
    <row r="82" spans="1:60"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row>
    <row r="83" spans="1:60"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row>
    <row r="84" spans="1:60"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row>
    <row r="85" spans="1:60"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row>
    <row r="86" spans="1:60"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row>
    <row r="87" spans="1:60"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row>
    <row r="88" spans="1:60"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row>
    <row r="89" spans="1:60"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row>
    <row r="90" spans="1:60"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row>
    <row r="91" spans="1:60"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row>
    <row r="92" spans="1:60"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row>
    <row r="93" spans="1:60"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row>
    <row r="94" spans="1:60"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row>
    <row r="95" spans="1:60"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row>
    <row r="96" spans="1:60"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row>
    <row r="97" spans="1:60"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row>
    <row r="98" spans="1:60"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row>
    <row r="99" spans="1:60"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row>
    <row r="100" spans="1:60"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row>
    <row r="101" spans="1:60"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row>
    <row r="102" spans="1:60"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row>
    <row r="103" spans="1:60"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row>
    <row r="104" spans="1:60"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row>
    <row r="105" spans="1:60"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row>
    <row r="106" spans="1:60"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row>
    <row r="107" spans="1:60"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row>
    <row r="108" spans="1:60"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row>
    <row r="109" spans="1:60"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row>
    <row r="110" spans="1:60"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row>
    <row r="111" spans="1:60"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row>
    <row r="112" spans="1:60"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row>
    <row r="113" spans="1:60"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row>
    <row r="114" spans="1:60"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row>
    <row r="115" spans="1:60"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row>
    <row r="116" spans="1:60"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row>
    <row r="117" spans="1:60"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row>
    <row r="118" spans="1:60"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row>
    <row r="119" spans="1:60"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row>
    <row r="120" spans="1:60"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row>
    <row r="121" spans="1:60"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row>
    <row r="122" spans="1:60" x14ac:dyDescent="0.2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row>
    <row r="123" spans="1:60" x14ac:dyDescent="0.2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row>
    <row r="124" spans="1:60" x14ac:dyDescent="0.2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row>
    <row r="125" spans="1:60" x14ac:dyDescent="0.2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row>
    <row r="126" spans="1:60" x14ac:dyDescent="0.2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row>
    <row r="127" spans="1:60" x14ac:dyDescent="0.2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row>
    <row r="128" spans="1:60" x14ac:dyDescent="0.2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row>
    <row r="129" spans="1:60" x14ac:dyDescent="0.2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row>
    <row r="130" spans="1:60" x14ac:dyDescent="0.2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row>
    <row r="131" spans="1:60" x14ac:dyDescent="0.2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row>
    <row r="132" spans="1:60" x14ac:dyDescent="0.2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row>
    <row r="133" spans="1:60" x14ac:dyDescent="0.25">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row>
    <row r="134" spans="1:60" x14ac:dyDescent="0.25">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row>
    <row r="135" spans="1:60" x14ac:dyDescent="0.2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row>
    <row r="136" spans="1:60" x14ac:dyDescent="0.25">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row>
    <row r="137" spans="1:60" x14ac:dyDescent="0.2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row>
    <row r="138" spans="1:60" x14ac:dyDescent="0.2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row>
    <row r="139" spans="1:60" x14ac:dyDescent="0.2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row>
    <row r="140" spans="1:60" x14ac:dyDescent="0.25">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row>
    <row r="141" spans="1:60" x14ac:dyDescent="0.25">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row>
    <row r="142" spans="1:60" x14ac:dyDescent="0.2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row>
    <row r="143" spans="1:60" x14ac:dyDescent="0.25">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row>
    <row r="144" spans="1:60" x14ac:dyDescent="0.25">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row>
    <row r="145" spans="1:60" x14ac:dyDescent="0.2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row>
    <row r="146" spans="1:60" x14ac:dyDescent="0.25">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row>
    <row r="147" spans="1:60" x14ac:dyDescent="0.2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row>
    <row r="148" spans="1:60" x14ac:dyDescent="0.25">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row>
    <row r="149" spans="1:60" x14ac:dyDescent="0.2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row>
    <row r="150" spans="1:60" x14ac:dyDescent="0.25">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row>
    <row r="151" spans="1:60" x14ac:dyDescent="0.25">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row>
    <row r="152" spans="1:60" x14ac:dyDescent="0.25">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row>
    <row r="153" spans="1:60" x14ac:dyDescent="0.25">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4"/>
      <c r="AZ153" s="74"/>
      <c r="BA153" s="74"/>
      <c r="BB153" s="74"/>
      <c r="BC153" s="74"/>
      <c r="BD153" s="74"/>
      <c r="BE153" s="74"/>
      <c r="BF153" s="74"/>
      <c r="BG153" s="74"/>
      <c r="BH153" s="74"/>
    </row>
    <row r="154" spans="1:60" x14ac:dyDescent="0.25">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74"/>
    </row>
    <row r="155" spans="1:60" x14ac:dyDescent="0.2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4"/>
      <c r="AP155" s="74"/>
      <c r="AQ155" s="74"/>
      <c r="AR155" s="74"/>
      <c r="AS155" s="74"/>
      <c r="AT155" s="74"/>
      <c r="AU155" s="74"/>
      <c r="AV155" s="74"/>
      <c r="AW155" s="74"/>
      <c r="AX155" s="74"/>
      <c r="AY155" s="74"/>
      <c r="AZ155" s="74"/>
      <c r="BA155" s="74"/>
      <c r="BB155" s="74"/>
      <c r="BC155" s="74"/>
      <c r="BD155" s="74"/>
      <c r="BE155" s="74"/>
      <c r="BF155" s="74"/>
      <c r="BG155" s="74"/>
      <c r="BH155" s="74"/>
    </row>
    <row r="156" spans="1:60" x14ac:dyDescent="0.25">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c r="AV156" s="74"/>
      <c r="AW156" s="74"/>
      <c r="AX156" s="74"/>
      <c r="AY156" s="74"/>
      <c r="AZ156" s="74"/>
      <c r="BA156" s="74"/>
      <c r="BB156" s="74"/>
      <c r="BC156" s="74"/>
      <c r="BD156" s="74"/>
      <c r="BE156" s="74"/>
      <c r="BF156" s="74"/>
      <c r="BG156" s="74"/>
      <c r="BH156" s="74"/>
    </row>
    <row r="157" spans="1:60" x14ac:dyDescent="0.2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c r="AV157" s="74"/>
      <c r="AW157" s="74"/>
      <c r="AX157" s="74"/>
      <c r="AY157" s="74"/>
      <c r="AZ157" s="74"/>
      <c r="BA157" s="74"/>
      <c r="BB157" s="74"/>
      <c r="BC157" s="74"/>
      <c r="BD157" s="74"/>
      <c r="BE157" s="74"/>
      <c r="BF157" s="74"/>
      <c r="BG157" s="74"/>
      <c r="BH157" s="74"/>
    </row>
    <row r="158" spans="1:60" x14ac:dyDescent="0.25">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74"/>
      <c r="BE158" s="74"/>
      <c r="BF158" s="74"/>
      <c r="BG158" s="74"/>
      <c r="BH158" s="74"/>
    </row>
    <row r="159" spans="1:60" x14ac:dyDescent="0.25">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74"/>
      <c r="AS159" s="74"/>
      <c r="AT159" s="74"/>
      <c r="AU159" s="74"/>
      <c r="AV159" s="74"/>
      <c r="AW159" s="74"/>
      <c r="AX159" s="74"/>
      <c r="AY159" s="74"/>
      <c r="AZ159" s="74"/>
      <c r="BA159" s="74"/>
      <c r="BB159" s="74"/>
      <c r="BC159" s="74"/>
      <c r="BD159" s="74"/>
      <c r="BE159" s="74"/>
      <c r="BF159" s="74"/>
      <c r="BG159" s="74"/>
      <c r="BH159" s="74"/>
    </row>
    <row r="160" spans="1:60" x14ac:dyDescent="0.25">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c r="BD160" s="74"/>
      <c r="BE160" s="74"/>
      <c r="BF160" s="74"/>
      <c r="BG160" s="74"/>
      <c r="BH160" s="74"/>
    </row>
    <row r="161" spans="1:60" x14ac:dyDescent="0.25">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D161" s="74"/>
      <c r="BE161" s="74"/>
      <c r="BF161" s="74"/>
      <c r="BG161" s="74"/>
      <c r="BH161" s="74"/>
    </row>
    <row r="162" spans="1:60" x14ac:dyDescent="0.25">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74"/>
      <c r="BF162" s="74"/>
      <c r="BG162" s="74"/>
      <c r="BH162" s="74"/>
    </row>
    <row r="163" spans="1:60" x14ac:dyDescent="0.25">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row>
    <row r="164" spans="1:60" x14ac:dyDescent="0.25">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row>
    <row r="165" spans="1:60" x14ac:dyDescent="0.2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c r="AY165" s="74"/>
      <c r="AZ165" s="74"/>
      <c r="BA165" s="74"/>
      <c r="BB165" s="74"/>
      <c r="BC165" s="74"/>
      <c r="BD165" s="74"/>
      <c r="BE165" s="74"/>
      <c r="BF165" s="74"/>
      <c r="BG165" s="74"/>
      <c r="BH165" s="74"/>
    </row>
    <row r="166" spans="1:60" x14ac:dyDescent="0.25">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row>
    <row r="167" spans="1:60" x14ac:dyDescent="0.25">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74"/>
    </row>
    <row r="168" spans="1:60" x14ac:dyDescent="0.25">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74"/>
    </row>
    <row r="169" spans="1:60" x14ac:dyDescent="0.25">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c r="AY169" s="74"/>
      <c r="AZ169" s="74"/>
      <c r="BA169" s="74"/>
      <c r="BB169" s="74"/>
      <c r="BC169" s="74"/>
      <c r="BD169" s="74"/>
      <c r="BE169" s="74"/>
      <c r="BF169" s="74"/>
      <c r="BG169" s="74"/>
      <c r="BH169" s="74"/>
    </row>
    <row r="170" spans="1:60" x14ac:dyDescent="0.25">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74"/>
      <c r="BF170" s="74"/>
      <c r="BG170" s="74"/>
      <c r="BH170" s="74"/>
    </row>
    <row r="171" spans="1:60" x14ac:dyDescent="0.25">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c r="BC171" s="74"/>
      <c r="BD171" s="74"/>
      <c r="BE171" s="74"/>
      <c r="BF171" s="74"/>
      <c r="BG171" s="74"/>
      <c r="BH171" s="74"/>
    </row>
    <row r="172" spans="1:60" x14ac:dyDescent="0.25">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row>
    <row r="173" spans="1:60" x14ac:dyDescent="0.25">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row>
    <row r="174" spans="1:60" x14ac:dyDescent="0.25">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row>
    <row r="175" spans="1:60" x14ac:dyDescent="0.2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row>
    <row r="176" spans="1:60" x14ac:dyDescent="0.25">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row>
    <row r="177" spans="1:60" x14ac:dyDescent="0.2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row>
    <row r="178" spans="1:60" x14ac:dyDescent="0.2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74"/>
      <c r="BE178" s="74"/>
      <c r="BF178" s="74"/>
      <c r="BG178" s="74"/>
      <c r="BH178" s="74"/>
    </row>
    <row r="179" spans="1:60" x14ac:dyDescent="0.2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c r="AY179" s="74"/>
      <c r="AZ179" s="74"/>
      <c r="BA179" s="74"/>
      <c r="BB179" s="74"/>
      <c r="BC179" s="74"/>
      <c r="BD179" s="74"/>
      <c r="BE179" s="74"/>
      <c r="BF179" s="74"/>
      <c r="BG179" s="74"/>
      <c r="BH179" s="74"/>
    </row>
    <row r="180" spans="1:60" x14ac:dyDescent="0.2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c r="AY180" s="74"/>
      <c r="AZ180" s="74"/>
      <c r="BA180" s="74"/>
      <c r="BB180" s="74"/>
      <c r="BC180" s="74"/>
      <c r="BD180" s="74"/>
      <c r="BE180" s="74"/>
      <c r="BF180" s="74"/>
      <c r="BG180" s="74"/>
      <c r="BH180" s="74"/>
    </row>
    <row r="181" spans="1:60" x14ac:dyDescent="0.2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row>
    <row r="182" spans="1:60" x14ac:dyDescent="0.2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74"/>
      <c r="BE182" s="74"/>
      <c r="BF182" s="74"/>
      <c r="BG182" s="74"/>
      <c r="BH182" s="74"/>
    </row>
    <row r="183" spans="1:60" x14ac:dyDescent="0.2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c r="AR183" s="74"/>
      <c r="AS183" s="74"/>
      <c r="AT183" s="74"/>
      <c r="AU183" s="74"/>
      <c r="AV183" s="74"/>
      <c r="AW183" s="74"/>
      <c r="AX183" s="74"/>
      <c r="AY183" s="74"/>
      <c r="AZ183" s="74"/>
      <c r="BA183" s="74"/>
      <c r="BB183" s="74"/>
      <c r="BC183" s="74"/>
      <c r="BD183" s="74"/>
      <c r="BE183" s="74"/>
      <c r="BF183" s="74"/>
      <c r="BG183" s="74"/>
      <c r="BH183" s="74"/>
    </row>
    <row r="184" spans="1:60" x14ac:dyDescent="0.2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c r="BC184" s="74"/>
      <c r="BD184" s="74"/>
      <c r="BE184" s="74"/>
      <c r="BF184" s="74"/>
      <c r="BG184" s="74"/>
      <c r="BH184" s="74"/>
    </row>
    <row r="185" spans="1:60" x14ac:dyDescent="0.2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c r="BD185" s="74"/>
      <c r="BE185" s="74"/>
      <c r="BF185" s="74"/>
      <c r="BG185" s="74"/>
      <c r="BH185" s="74"/>
    </row>
    <row r="186" spans="1:60" x14ac:dyDescent="0.2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74"/>
      <c r="BF186" s="74"/>
      <c r="BG186" s="74"/>
      <c r="BH186" s="74"/>
    </row>
    <row r="187" spans="1:60" x14ac:dyDescent="0.2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c r="BC187" s="74"/>
      <c r="BD187" s="74"/>
      <c r="BE187" s="74"/>
      <c r="BF187" s="74"/>
      <c r="BG187" s="74"/>
      <c r="BH187" s="74"/>
    </row>
    <row r="188" spans="1:60" x14ac:dyDescent="0.2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c r="BC188" s="74"/>
      <c r="BD188" s="74"/>
      <c r="BE188" s="74"/>
      <c r="BF188" s="74"/>
      <c r="BG188" s="74"/>
      <c r="BH188" s="74"/>
    </row>
    <row r="189" spans="1:60" x14ac:dyDescent="0.2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c r="BD189" s="74"/>
      <c r="BE189" s="74"/>
      <c r="BF189" s="74"/>
      <c r="BG189" s="74"/>
      <c r="BH189" s="74"/>
    </row>
    <row r="190" spans="1:60" x14ac:dyDescent="0.2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row>
    <row r="191" spans="1:60" x14ac:dyDescent="0.25">
      <c r="A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row>
    <row r="192" spans="1:60" x14ac:dyDescent="0.25">
      <c r="A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row>
    <row r="193" spans="1:60" x14ac:dyDescent="0.25">
      <c r="A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row>
    <row r="194" spans="1:60" x14ac:dyDescent="0.25">
      <c r="A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74"/>
      <c r="BF194" s="74"/>
      <c r="BG194" s="74"/>
      <c r="BH194" s="74"/>
    </row>
    <row r="195" spans="1:60" x14ac:dyDescent="0.25">
      <c r="A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row>
    <row r="196" spans="1:60" x14ac:dyDescent="0.25">
      <c r="A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row>
    <row r="197" spans="1:60" x14ac:dyDescent="0.25">
      <c r="A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row>
    <row r="198" spans="1:60" x14ac:dyDescent="0.25">
      <c r="A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row>
    <row r="199" spans="1:60" x14ac:dyDescent="0.25">
      <c r="A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row>
    <row r="200" spans="1:60" x14ac:dyDescent="0.25">
      <c r="A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c r="BC200" s="74"/>
      <c r="BD200" s="74"/>
      <c r="BE200" s="74"/>
      <c r="BF200" s="74"/>
      <c r="BG200" s="74"/>
      <c r="BH200" s="74"/>
    </row>
    <row r="201" spans="1:60" x14ac:dyDescent="0.25">
      <c r="A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c r="AQ201" s="74"/>
      <c r="AR201" s="74"/>
      <c r="AS201" s="74"/>
      <c r="AT201" s="74"/>
      <c r="AU201" s="74"/>
      <c r="AV201" s="74"/>
      <c r="AW201" s="74"/>
      <c r="AX201" s="74"/>
      <c r="AY201" s="74"/>
      <c r="AZ201" s="74"/>
      <c r="BA201" s="74"/>
      <c r="BB201" s="74"/>
      <c r="BC201" s="74"/>
      <c r="BD201" s="74"/>
      <c r="BE201" s="74"/>
      <c r="BF201" s="74"/>
      <c r="BG201" s="74"/>
      <c r="BH201" s="74"/>
    </row>
    <row r="202" spans="1:60" x14ac:dyDescent="0.25">
      <c r="A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row>
    <row r="203" spans="1:60" x14ac:dyDescent="0.25">
      <c r="A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row>
    <row r="204" spans="1:60" x14ac:dyDescent="0.25">
      <c r="A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row>
    <row r="205" spans="1:60" x14ac:dyDescent="0.25">
      <c r="A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74"/>
      <c r="BH205" s="74"/>
    </row>
    <row r="206" spans="1:60" x14ac:dyDescent="0.25">
      <c r="A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row>
    <row r="207" spans="1:60" x14ac:dyDescent="0.25">
      <c r="A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row>
    <row r="208" spans="1:60" x14ac:dyDescent="0.25">
      <c r="A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row>
    <row r="209" spans="1:60" x14ac:dyDescent="0.25">
      <c r="A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row>
    <row r="210" spans="1:60" x14ac:dyDescent="0.25">
      <c r="A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row>
    <row r="211" spans="1:60" x14ac:dyDescent="0.25">
      <c r="A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row>
    <row r="212" spans="1:60" x14ac:dyDescent="0.25">
      <c r="A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row>
    <row r="213" spans="1:60" x14ac:dyDescent="0.25">
      <c r="A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row>
    <row r="214" spans="1:60" x14ac:dyDescent="0.25">
      <c r="A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row>
    <row r="215" spans="1:60" x14ac:dyDescent="0.25">
      <c r="A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row>
    <row r="216" spans="1:60" x14ac:dyDescent="0.25">
      <c r="A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row>
    <row r="217" spans="1:60" x14ac:dyDescent="0.25">
      <c r="A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row>
    <row r="218" spans="1:60" x14ac:dyDescent="0.25">
      <c r="A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row>
    <row r="219" spans="1:60" x14ac:dyDescent="0.25">
      <c r="A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row>
    <row r="220" spans="1:60" x14ac:dyDescent="0.25">
      <c r="A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row>
    <row r="221" spans="1:60" x14ac:dyDescent="0.25">
      <c r="A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row>
    <row r="222" spans="1:60" x14ac:dyDescent="0.25">
      <c r="A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row>
    <row r="223" spans="1:60" x14ac:dyDescent="0.25">
      <c r="A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4"/>
      <c r="AT223" s="74"/>
      <c r="AU223" s="74"/>
      <c r="AV223" s="74"/>
      <c r="AW223" s="74"/>
      <c r="AX223" s="74"/>
      <c r="AY223" s="74"/>
      <c r="AZ223" s="74"/>
      <c r="BA223" s="74"/>
      <c r="BB223" s="74"/>
      <c r="BC223" s="74"/>
      <c r="BD223" s="74"/>
      <c r="BE223" s="74"/>
      <c r="BF223" s="74"/>
      <c r="BG223" s="74"/>
      <c r="BH223" s="74"/>
    </row>
    <row r="224" spans="1:60" x14ac:dyDescent="0.25">
      <c r="A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4"/>
      <c r="BB224" s="74"/>
      <c r="BC224" s="74"/>
      <c r="BD224" s="74"/>
      <c r="BE224" s="74"/>
      <c r="BF224" s="74"/>
      <c r="BG224" s="74"/>
      <c r="BH224" s="74"/>
    </row>
    <row r="225" spans="1:60" x14ac:dyDescent="0.25">
      <c r="A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c r="AR225" s="74"/>
      <c r="AS225" s="74"/>
      <c r="AT225" s="74"/>
      <c r="AU225" s="74"/>
      <c r="AV225" s="74"/>
      <c r="AW225" s="74"/>
      <c r="AX225" s="74"/>
      <c r="AY225" s="74"/>
      <c r="AZ225" s="74"/>
      <c r="BA225" s="74"/>
      <c r="BB225" s="74"/>
      <c r="BC225" s="74"/>
      <c r="BD225" s="74"/>
      <c r="BE225" s="74"/>
      <c r="BF225" s="74"/>
      <c r="BG225" s="74"/>
      <c r="BH225" s="74"/>
    </row>
    <row r="226" spans="1:60" x14ac:dyDescent="0.25">
      <c r="A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row>
    <row r="227" spans="1:60" x14ac:dyDescent="0.25">
      <c r="A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74"/>
      <c r="AZ227" s="74"/>
      <c r="BA227" s="74"/>
      <c r="BB227" s="74"/>
      <c r="BC227" s="74"/>
      <c r="BD227" s="74"/>
      <c r="BE227" s="74"/>
      <c r="BF227" s="74"/>
      <c r="BG227" s="74"/>
      <c r="BH227" s="74"/>
    </row>
    <row r="228" spans="1:60" x14ac:dyDescent="0.25">
      <c r="A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row>
    <row r="229" spans="1:60" x14ac:dyDescent="0.25">
      <c r="A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74"/>
      <c r="BF229" s="74"/>
      <c r="BG229" s="74"/>
      <c r="BH229" s="74"/>
    </row>
    <row r="230" spans="1:60" x14ac:dyDescent="0.25">
      <c r="A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row>
    <row r="231" spans="1:60" x14ac:dyDescent="0.25">
      <c r="A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4"/>
      <c r="BF231" s="74"/>
      <c r="BG231" s="74"/>
      <c r="BH231" s="74"/>
    </row>
    <row r="232" spans="1:60" x14ac:dyDescent="0.25">
      <c r="A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row>
    <row r="233" spans="1:60" x14ac:dyDescent="0.25">
      <c r="A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c r="BF233" s="74"/>
      <c r="BG233" s="74"/>
      <c r="BH233" s="74"/>
    </row>
    <row r="234" spans="1:60" x14ac:dyDescent="0.25">
      <c r="A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c r="AW234" s="74"/>
      <c r="AX234" s="74"/>
      <c r="AY234" s="74"/>
      <c r="AZ234" s="74"/>
      <c r="BA234" s="74"/>
      <c r="BB234" s="74"/>
      <c r="BC234" s="74"/>
      <c r="BD234" s="74"/>
      <c r="BE234" s="74"/>
      <c r="BF234" s="74"/>
      <c r="BG234" s="74"/>
      <c r="BH234" s="74"/>
    </row>
    <row r="235" spans="1:60" x14ac:dyDescent="0.25">
      <c r="A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c r="AW235" s="74"/>
      <c r="AX235" s="74"/>
      <c r="AY235" s="74"/>
      <c r="AZ235" s="74"/>
      <c r="BA235" s="74"/>
      <c r="BB235" s="74"/>
      <c r="BC235" s="74"/>
      <c r="BD235" s="74"/>
      <c r="BE235" s="74"/>
      <c r="BF235" s="74"/>
      <c r="BG235" s="74"/>
      <c r="BH235" s="74"/>
    </row>
    <row r="236" spans="1:60" x14ac:dyDescent="0.25">
      <c r="A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c r="AM236" s="74"/>
      <c r="AN236" s="74"/>
      <c r="AO236" s="74"/>
      <c r="AP236" s="74"/>
      <c r="AQ236" s="74"/>
      <c r="AR236" s="74"/>
      <c r="AS236" s="74"/>
      <c r="AT236" s="74"/>
      <c r="AU236" s="74"/>
      <c r="AV236" s="74"/>
      <c r="AW236" s="74"/>
      <c r="AX236" s="74"/>
      <c r="AY236" s="74"/>
      <c r="AZ236" s="74"/>
      <c r="BA236" s="74"/>
      <c r="BB236" s="74"/>
      <c r="BC236" s="74"/>
      <c r="BD236" s="74"/>
      <c r="BE236" s="74"/>
      <c r="BF236" s="74"/>
      <c r="BG236" s="74"/>
      <c r="BH236" s="74"/>
    </row>
    <row r="237" spans="1:60" x14ac:dyDescent="0.25">
      <c r="A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74"/>
      <c r="BF237" s="74"/>
      <c r="BG237" s="74"/>
      <c r="BH237" s="74"/>
    </row>
    <row r="238" spans="1:60" x14ac:dyDescent="0.25">
      <c r="A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c r="AM238" s="74"/>
      <c r="AN238" s="74"/>
      <c r="AO238" s="74"/>
      <c r="AP238" s="74"/>
      <c r="AQ238" s="74"/>
      <c r="AR238" s="74"/>
      <c r="AS238" s="74"/>
      <c r="AT238" s="74"/>
      <c r="AU238" s="74"/>
      <c r="AV238" s="74"/>
      <c r="AW238" s="74"/>
      <c r="AX238" s="74"/>
      <c r="AY238" s="74"/>
      <c r="AZ238" s="74"/>
      <c r="BA238" s="74"/>
      <c r="BB238" s="74"/>
      <c r="BC238" s="74"/>
      <c r="BD238" s="74"/>
      <c r="BE238" s="74"/>
      <c r="BF238" s="74"/>
      <c r="BG238" s="74"/>
      <c r="BH238" s="74"/>
    </row>
    <row r="239" spans="1:60" x14ac:dyDescent="0.25">
      <c r="A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c r="AM239" s="74"/>
      <c r="AN239" s="74"/>
      <c r="AO239" s="74"/>
      <c r="AP239" s="74"/>
      <c r="AQ239" s="74"/>
      <c r="AR239" s="74"/>
      <c r="AS239" s="74"/>
      <c r="AT239" s="74"/>
      <c r="AU239" s="74"/>
      <c r="AV239" s="74"/>
      <c r="AW239" s="74"/>
      <c r="AX239" s="74"/>
      <c r="AY239" s="74"/>
      <c r="AZ239" s="74"/>
      <c r="BA239" s="74"/>
      <c r="BB239" s="74"/>
      <c r="BC239" s="74"/>
      <c r="BD239" s="74"/>
      <c r="BE239" s="74"/>
      <c r="BF239" s="74"/>
      <c r="BG239" s="74"/>
      <c r="BH239" s="74"/>
    </row>
    <row r="240" spans="1:60" x14ac:dyDescent="0.25">
      <c r="A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row>
    <row r="241" spans="1:60" x14ac:dyDescent="0.25">
      <c r="A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row>
    <row r="242" spans="1:60" x14ac:dyDescent="0.25">
      <c r="A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row>
    <row r="243" spans="1:60" x14ac:dyDescent="0.25">
      <c r="A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row>
    <row r="244" spans="1:60" x14ac:dyDescent="0.25">
      <c r="A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row>
    <row r="245" spans="1:60" x14ac:dyDescent="0.25">
      <c r="A245" s="74"/>
    </row>
    <row r="246" spans="1:60" x14ac:dyDescent="0.25">
      <c r="A246" s="74"/>
    </row>
    <row r="247" spans="1:60" x14ac:dyDescent="0.25">
      <c r="A247" s="74"/>
    </row>
    <row r="248" spans="1:60" x14ac:dyDescent="0.25">
      <c r="A248" s="74"/>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A7" sqref="A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4"/>
      <c r="B1" s="682" t="s">
        <v>45</v>
      </c>
      <c r="C1" s="682"/>
      <c r="D1" s="682"/>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7" x14ac:dyDescent="0.2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1:37" ht="25.5" x14ac:dyDescent="0.25">
      <c r="A3" s="74"/>
      <c r="B3" s="7"/>
      <c r="C3" s="8" t="s">
        <v>42</v>
      </c>
      <c r="D3" s="8" t="s">
        <v>3</v>
      </c>
      <c r="E3" s="74"/>
      <c r="F3" s="74"/>
      <c r="G3" s="74"/>
      <c r="H3" s="74"/>
      <c r="I3" s="74"/>
      <c r="J3" s="74"/>
      <c r="K3" s="74"/>
      <c r="L3" s="74"/>
      <c r="M3" s="74"/>
      <c r="N3" s="74"/>
      <c r="O3" s="74"/>
      <c r="P3" s="74"/>
      <c r="Q3" s="74"/>
      <c r="R3" s="74"/>
      <c r="S3" s="74"/>
      <c r="T3" s="74"/>
      <c r="U3" s="74"/>
      <c r="V3" s="74"/>
      <c r="W3" s="74"/>
      <c r="X3" s="74"/>
      <c r="Y3" s="74"/>
      <c r="Z3" s="74"/>
      <c r="AA3" s="74"/>
      <c r="AB3" s="74"/>
      <c r="AC3" s="74"/>
      <c r="AD3" s="74"/>
      <c r="AE3" s="74"/>
    </row>
    <row r="4" spans="1:37" ht="51" x14ac:dyDescent="0.25">
      <c r="A4" s="74"/>
      <c r="B4" s="9" t="s">
        <v>41</v>
      </c>
      <c r="C4" s="10" t="s">
        <v>90</v>
      </c>
      <c r="D4" s="11">
        <v>0.2</v>
      </c>
      <c r="E4" s="74"/>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1:37" ht="51" x14ac:dyDescent="0.25">
      <c r="A5" s="74"/>
      <c r="B5" s="12" t="s">
        <v>43</v>
      </c>
      <c r="C5" s="13" t="s">
        <v>91</v>
      </c>
      <c r="D5" s="14">
        <v>0.4</v>
      </c>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7" ht="51" x14ac:dyDescent="0.25">
      <c r="A6" s="74"/>
      <c r="B6" s="15" t="s">
        <v>95</v>
      </c>
      <c r="C6" s="13" t="s">
        <v>92</v>
      </c>
      <c r="D6" s="14">
        <v>0.6</v>
      </c>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1:37" ht="76.5" x14ac:dyDescent="0.25">
      <c r="A7" s="74"/>
      <c r="B7" s="16" t="s">
        <v>5</v>
      </c>
      <c r="C7" s="13" t="s">
        <v>93</v>
      </c>
      <c r="D7" s="14">
        <v>0.8</v>
      </c>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1:37" ht="51" x14ac:dyDescent="0.25">
      <c r="A8" s="74"/>
      <c r="B8" s="17" t="s">
        <v>44</v>
      </c>
      <c r="C8" s="13" t="s">
        <v>94</v>
      </c>
      <c r="D8" s="14">
        <v>1</v>
      </c>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7" x14ac:dyDescent="0.25">
      <c r="A9" s="74"/>
      <c r="B9" s="98"/>
      <c r="C9" s="98"/>
      <c r="D9" s="98"/>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row>
    <row r="10" spans="1:37" ht="16.5" x14ac:dyDescent="0.25">
      <c r="A10" s="74"/>
      <c r="B10" s="99"/>
      <c r="C10" s="98"/>
      <c r="D10" s="98"/>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row>
    <row r="11" spans="1:37" x14ac:dyDescent="0.25">
      <c r="A11" s="74"/>
      <c r="B11" s="98"/>
      <c r="C11" s="98"/>
      <c r="D11" s="98"/>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row>
    <row r="12" spans="1:37" x14ac:dyDescent="0.25">
      <c r="A12" s="74"/>
      <c r="B12" s="98"/>
      <c r="C12" s="98"/>
      <c r="D12" s="98"/>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row>
    <row r="13" spans="1:37" x14ac:dyDescent="0.25">
      <c r="A13" s="74"/>
      <c r="B13" s="98"/>
      <c r="C13" s="98"/>
      <c r="D13" s="98"/>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row>
    <row r="14" spans="1:37" x14ac:dyDescent="0.25">
      <c r="A14" s="74"/>
      <c r="B14" s="98"/>
      <c r="C14" s="98"/>
      <c r="D14" s="98"/>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row>
    <row r="15" spans="1:37" x14ac:dyDescent="0.25">
      <c r="A15" s="74"/>
      <c r="B15" s="98"/>
      <c r="C15" s="98"/>
      <c r="D15" s="98"/>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row>
    <row r="16" spans="1:37" x14ac:dyDescent="0.25">
      <c r="A16" s="74"/>
      <c r="B16" s="98"/>
      <c r="C16" s="98"/>
      <c r="D16" s="98"/>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row>
    <row r="17" spans="1:37" x14ac:dyDescent="0.25">
      <c r="A17" s="74"/>
      <c r="B17" s="98"/>
      <c r="C17" s="98"/>
      <c r="D17" s="98"/>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row>
    <row r="18" spans="1:37" x14ac:dyDescent="0.25">
      <c r="A18" s="74"/>
      <c r="B18" s="98"/>
      <c r="C18" s="98"/>
      <c r="D18" s="98"/>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row>
    <row r="19" spans="1:37" x14ac:dyDescent="0.25">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row>
    <row r="20" spans="1:37" x14ac:dyDescent="0.2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row>
    <row r="21" spans="1:37" x14ac:dyDescent="0.2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row>
    <row r="22" spans="1:37"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row>
    <row r="23" spans="1:37" x14ac:dyDescent="0.2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row>
    <row r="24" spans="1:37" x14ac:dyDescent="0.2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row>
    <row r="25" spans="1:37" x14ac:dyDescent="0.2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row>
    <row r="26" spans="1:37" x14ac:dyDescent="0.25">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row>
    <row r="27" spans="1:37" x14ac:dyDescent="0.2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row>
    <row r="28" spans="1:37" x14ac:dyDescent="0.2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row>
    <row r="29" spans="1:37" x14ac:dyDescent="0.2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row>
    <row r="30" spans="1:37" x14ac:dyDescent="0.2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1:37" x14ac:dyDescent="0.25">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row>
    <row r="32" spans="1:37" x14ac:dyDescent="0.2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row>
    <row r="33" spans="1:31" x14ac:dyDescent="0.25">
      <c r="A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row>
    <row r="34" spans="1:31" x14ac:dyDescent="0.25">
      <c r="A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1" x14ac:dyDescent="0.25">
      <c r="A35" s="74"/>
    </row>
    <row r="36" spans="1:31" x14ac:dyDescent="0.25">
      <c r="A36" s="74"/>
    </row>
    <row r="37" spans="1:31" x14ac:dyDescent="0.25">
      <c r="A37" s="74"/>
    </row>
    <row r="38" spans="1:31" x14ac:dyDescent="0.25">
      <c r="A38" s="74"/>
    </row>
    <row r="39" spans="1:31" x14ac:dyDescent="0.25">
      <c r="A39" s="74"/>
    </row>
    <row r="40" spans="1:31" x14ac:dyDescent="0.25">
      <c r="A40" s="74"/>
    </row>
    <row r="41" spans="1:31" x14ac:dyDescent="0.25">
      <c r="A41" s="74"/>
    </row>
    <row r="42" spans="1:31" x14ac:dyDescent="0.25">
      <c r="A42" s="74"/>
    </row>
    <row r="43" spans="1:31" x14ac:dyDescent="0.25">
      <c r="A43" s="74"/>
    </row>
    <row r="44" spans="1:31" x14ac:dyDescent="0.25">
      <c r="A44" s="74"/>
    </row>
    <row r="45" spans="1:31" x14ac:dyDescent="0.25">
      <c r="A45" s="74"/>
    </row>
    <row r="46" spans="1:31" x14ac:dyDescent="0.25">
      <c r="A46" s="74"/>
    </row>
    <row r="47" spans="1:31" x14ac:dyDescent="0.25">
      <c r="A47" s="74"/>
    </row>
    <row r="48" spans="1:31" x14ac:dyDescent="0.25">
      <c r="A48" s="74"/>
    </row>
    <row r="49" spans="1:1" x14ac:dyDescent="0.25">
      <c r="A49" s="74"/>
    </row>
    <row r="50" spans="1:1" x14ac:dyDescent="0.25">
      <c r="A50" s="74"/>
    </row>
    <row r="51" spans="1:1" x14ac:dyDescent="0.25">
      <c r="A51" s="74"/>
    </row>
    <row r="52" spans="1:1" x14ac:dyDescent="0.25">
      <c r="A52" s="74"/>
    </row>
    <row r="53" spans="1:1" x14ac:dyDescent="0.25">
      <c r="A53" s="74"/>
    </row>
    <row r="54" spans="1:1" x14ac:dyDescent="0.25">
      <c r="A54" s="74"/>
    </row>
    <row r="55" spans="1:1" x14ac:dyDescent="0.25">
      <c r="A55" s="7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4"/>
      <c r="B1" s="683" t="s">
        <v>53</v>
      </c>
      <c r="C1" s="683"/>
      <c r="D1" s="683"/>
      <c r="E1" s="74"/>
      <c r="F1" s="74"/>
      <c r="G1" s="74"/>
      <c r="H1" s="74"/>
      <c r="I1" s="74"/>
      <c r="J1" s="74"/>
      <c r="K1" s="74"/>
      <c r="L1" s="74"/>
      <c r="M1" s="74"/>
      <c r="N1" s="74"/>
      <c r="O1" s="74"/>
      <c r="P1" s="74"/>
      <c r="Q1" s="74"/>
      <c r="R1" s="74"/>
      <c r="S1" s="74"/>
      <c r="T1" s="74"/>
      <c r="U1" s="74"/>
    </row>
    <row r="2" spans="1:21" x14ac:dyDescent="0.25">
      <c r="A2" s="74"/>
      <c r="B2" s="74"/>
      <c r="C2" s="74"/>
      <c r="D2" s="74"/>
      <c r="E2" s="74"/>
      <c r="F2" s="74"/>
      <c r="G2" s="74"/>
      <c r="H2" s="74"/>
      <c r="I2" s="74"/>
      <c r="J2" s="74"/>
      <c r="K2" s="74"/>
      <c r="L2" s="74"/>
      <c r="M2" s="74"/>
      <c r="N2" s="74"/>
      <c r="O2" s="74"/>
      <c r="P2" s="74"/>
      <c r="Q2" s="74"/>
      <c r="R2" s="74"/>
      <c r="S2" s="74"/>
      <c r="T2" s="74"/>
      <c r="U2" s="74"/>
    </row>
    <row r="3" spans="1:21" ht="30" x14ac:dyDescent="0.25">
      <c r="A3" s="74"/>
      <c r="B3" s="95"/>
      <c r="C3" s="27" t="s">
        <v>46</v>
      </c>
      <c r="D3" s="27" t="s">
        <v>47</v>
      </c>
      <c r="E3" s="74"/>
      <c r="F3" s="74"/>
      <c r="G3" s="74"/>
      <c r="H3" s="74"/>
      <c r="I3" s="74"/>
      <c r="J3" s="74"/>
      <c r="K3" s="74"/>
      <c r="L3" s="74"/>
      <c r="M3" s="74"/>
      <c r="N3" s="74"/>
      <c r="O3" s="74"/>
      <c r="P3" s="74"/>
      <c r="Q3" s="74"/>
      <c r="R3" s="74"/>
      <c r="S3" s="74"/>
      <c r="T3" s="74"/>
      <c r="U3" s="74"/>
    </row>
    <row r="4" spans="1:21" ht="33.75" x14ac:dyDescent="0.25">
      <c r="A4" s="94" t="s">
        <v>73</v>
      </c>
      <c r="B4" s="30" t="s">
        <v>89</v>
      </c>
      <c r="C4" s="35" t="s">
        <v>137</v>
      </c>
      <c r="D4" s="28" t="s">
        <v>85</v>
      </c>
      <c r="E4" s="74"/>
      <c r="F4" s="74"/>
      <c r="G4" s="74"/>
      <c r="H4" s="74"/>
      <c r="I4" s="74"/>
      <c r="J4" s="74"/>
      <c r="K4" s="74"/>
      <c r="L4" s="74"/>
      <c r="M4" s="74"/>
      <c r="N4" s="74"/>
      <c r="O4" s="74"/>
      <c r="P4" s="74"/>
      <c r="Q4" s="74"/>
      <c r="R4" s="74"/>
      <c r="S4" s="74"/>
      <c r="T4" s="74"/>
      <c r="U4" s="74"/>
    </row>
    <row r="5" spans="1:21" ht="67.5" x14ac:dyDescent="0.25">
      <c r="A5" s="94" t="s">
        <v>74</v>
      </c>
      <c r="B5" s="31" t="s">
        <v>49</v>
      </c>
      <c r="C5" s="36" t="s">
        <v>81</v>
      </c>
      <c r="D5" s="29" t="s">
        <v>86</v>
      </c>
      <c r="E5" s="74"/>
      <c r="F5" s="74"/>
      <c r="G5" s="74"/>
      <c r="H5" s="74"/>
      <c r="I5" s="74"/>
      <c r="J5" s="74"/>
      <c r="K5" s="74"/>
      <c r="L5" s="74"/>
      <c r="M5" s="74"/>
      <c r="N5" s="74"/>
      <c r="O5" s="74"/>
      <c r="P5" s="74"/>
      <c r="Q5" s="74"/>
      <c r="R5" s="74"/>
      <c r="S5" s="74"/>
      <c r="T5" s="74"/>
      <c r="U5" s="74"/>
    </row>
    <row r="6" spans="1:21" ht="67.5" x14ac:dyDescent="0.25">
      <c r="A6" s="94" t="s">
        <v>71</v>
      </c>
      <c r="B6" s="32" t="s">
        <v>50</v>
      </c>
      <c r="C6" s="36" t="s">
        <v>82</v>
      </c>
      <c r="D6" s="29" t="s">
        <v>88</v>
      </c>
      <c r="E6" s="74"/>
      <c r="F6" s="74"/>
      <c r="G6" s="74"/>
      <c r="H6" s="74"/>
      <c r="I6" s="74"/>
      <c r="J6" s="74"/>
      <c r="K6" s="74"/>
      <c r="L6" s="74"/>
      <c r="M6" s="74"/>
      <c r="N6" s="74"/>
      <c r="O6" s="74"/>
      <c r="P6" s="74"/>
      <c r="Q6" s="74"/>
      <c r="R6" s="74"/>
      <c r="S6" s="74"/>
      <c r="T6" s="74"/>
      <c r="U6" s="74"/>
    </row>
    <row r="7" spans="1:21" ht="101.25" x14ac:dyDescent="0.25">
      <c r="A7" s="94" t="s">
        <v>6</v>
      </c>
      <c r="B7" s="33" t="s">
        <v>51</v>
      </c>
      <c r="C7" s="36" t="s">
        <v>83</v>
      </c>
      <c r="D7" s="29" t="s">
        <v>87</v>
      </c>
      <c r="E7" s="74"/>
      <c r="F7" s="74"/>
      <c r="G7" s="74"/>
      <c r="H7" s="74"/>
      <c r="I7" s="74"/>
      <c r="J7" s="74"/>
      <c r="K7" s="74"/>
      <c r="L7" s="74"/>
      <c r="M7" s="74"/>
      <c r="N7" s="74"/>
      <c r="O7" s="74"/>
      <c r="P7" s="74"/>
      <c r="Q7" s="74"/>
      <c r="R7" s="74"/>
      <c r="S7" s="74"/>
      <c r="T7" s="74"/>
      <c r="U7" s="74"/>
    </row>
    <row r="8" spans="1:21" ht="67.5" x14ac:dyDescent="0.25">
      <c r="A8" s="94" t="s">
        <v>75</v>
      </c>
      <c r="B8" s="34" t="s">
        <v>52</v>
      </c>
      <c r="C8" s="36" t="s">
        <v>84</v>
      </c>
      <c r="D8" s="29" t="s">
        <v>106</v>
      </c>
      <c r="E8" s="74"/>
      <c r="F8" s="74"/>
      <c r="G8" s="74"/>
      <c r="H8" s="74"/>
      <c r="I8" s="74"/>
      <c r="J8" s="74"/>
      <c r="K8" s="74"/>
      <c r="L8" s="74"/>
      <c r="M8" s="74"/>
      <c r="N8" s="74"/>
      <c r="O8" s="74"/>
      <c r="P8" s="74"/>
      <c r="Q8" s="74"/>
      <c r="R8" s="74"/>
      <c r="S8" s="74"/>
      <c r="T8" s="74"/>
      <c r="U8" s="74"/>
    </row>
    <row r="9" spans="1:21" ht="20.25" x14ac:dyDescent="0.25">
      <c r="A9" s="94"/>
      <c r="B9" s="94"/>
      <c r="C9" s="96"/>
      <c r="D9" s="96"/>
      <c r="E9" s="74"/>
      <c r="F9" s="74"/>
      <c r="G9" s="74"/>
      <c r="H9" s="74"/>
      <c r="I9" s="74"/>
      <c r="J9" s="74"/>
      <c r="K9" s="74"/>
      <c r="L9" s="74"/>
      <c r="M9" s="74"/>
      <c r="N9" s="74"/>
      <c r="O9" s="74"/>
      <c r="P9" s="74"/>
      <c r="Q9" s="74"/>
      <c r="R9" s="74"/>
      <c r="S9" s="74"/>
      <c r="T9" s="74"/>
      <c r="U9" s="74"/>
    </row>
    <row r="10" spans="1:21" ht="16.5" x14ac:dyDescent="0.25">
      <c r="A10" s="94"/>
      <c r="B10" s="97"/>
      <c r="C10" s="97"/>
      <c r="D10" s="97"/>
      <c r="E10" s="74"/>
      <c r="F10" s="74"/>
      <c r="G10" s="74"/>
      <c r="H10" s="74"/>
      <c r="I10" s="74"/>
      <c r="J10" s="74"/>
      <c r="K10" s="74"/>
      <c r="L10" s="74"/>
      <c r="M10" s="74"/>
      <c r="N10" s="74"/>
      <c r="O10" s="74"/>
      <c r="P10" s="74"/>
      <c r="Q10" s="74"/>
      <c r="R10" s="74"/>
      <c r="S10" s="74"/>
      <c r="T10" s="74"/>
      <c r="U10" s="74"/>
    </row>
    <row r="11" spans="1:21" x14ac:dyDescent="0.25">
      <c r="A11" s="94"/>
      <c r="B11" s="94" t="s">
        <v>79</v>
      </c>
      <c r="C11" s="94" t="s">
        <v>125</v>
      </c>
      <c r="D11" s="94" t="s">
        <v>132</v>
      </c>
      <c r="E11" s="74"/>
      <c r="F11" s="74"/>
      <c r="G11" s="74"/>
      <c r="H11" s="74"/>
      <c r="I11" s="74"/>
      <c r="J11" s="74"/>
      <c r="K11" s="74"/>
      <c r="L11" s="74"/>
      <c r="M11" s="74"/>
      <c r="N11" s="74"/>
      <c r="O11" s="74"/>
      <c r="P11" s="74"/>
      <c r="Q11" s="74"/>
      <c r="R11" s="74"/>
      <c r="S11" s="74"/>
      <c r="T11" s="74"/>
      <c r="U11" s="74"/>
    </row>
    <row r="12" spans="1:21" x14ac:dyDescent="0.25">
      <c r="A12" s="94"/>
      <c r="B12" s="94" t="s">
        <v>77</v>
      </c>
      <c r="C12" s="94" t="s">
        <v>129</v>
      </c>
      <c r="D12" s="94" t="s">
        <v>133</v>
      </c>
      <c r="E12" s="74"/>
      <c r="F12" s="74"/>
      <c r="G12" s="74"/>
      <c r="H12" s="74"/>
      <c r="I12" s="74"/>
      <c r="J12" s="74"/>
      <c r="K12" s="74"/>
      <c r="L12" s="74"/>
      <c r="M12" s="74"/>
      <c r="N12" s="74"/>
      <c r="O12" s="74"/>
      <c r="P12" s="74"/>
      <c r="Q12" s="74"/>
      <c r="R12" s="74"/>
      <c r="S12" s="74"/>
      <c r="T12" s="74"/>
      <c r="U12" s="74"/>
    </row>
    <row r="13" spans="1:21" x14ac:dyDescent="0.25">
      <c r="A13" s="94"/>
      <c r="B13" s="94"/>
      <c r="C13" s="94" t="s">
        <v>128</v>
      </c>
      <c r="D13" s="94" t="s">
        <v>134</v>
      </c>
      <c r="E13" s="74"/>
      <c r="F13" s="74"/>
      <c r="G13" s="74"/>
      <c r="H13" s="74"/>
      <c r="I13" s="74"/>
      <c r="J13" s="74"/>
      <c r="K13" s="74"/>
      <c r="L13" s="74"/>
      <c r="M13" s="74"/>
      <c r="N13" s="74"/>
      <c r="O13" s="74"/>
      <c r="P13" s="74"/>
      <c r="Q13" s="74"/>
      <c r="R13" s="74"/>
      <c r="S13" s="74"/>
      <c r="T13" s="74"/>
      <c r="U13" s="74"/>
    </row>
    <row r="14" spans="1:21" x14ac:dyDescent="0.25">
      <c r="A14" s="94"/>
      <c r="B14" s="94"/>
      <c r="C14" s="94" t="s">
        <v>130</v>
      </c>
      <c r="D14" s="94" t="s">
        <v>135</v>
      </c>
      <c r="E14" s="74"/>
      <c r="F14" s="74"/>
      <c r="G14" s="74"/>
      <c r="H14" s="74"/>
      <c r="I14" s="74"/>
      <c r="J14" s="74"/>
      <c r="K14" s="74"/>
      <c r="L14" s="74"/>
      <c r="M14" s="74"/>
      <c r="N14" s="74"/>
      <c r="O14" s="74"/>
      <c r="P14" s="74"/>
      <c r="Q14" s="74"/>
      <c r="R14" s="74"/>
      <c r="S14" s="74"/>
      <c r="T14" s="74"/>
      <c r="U14" s="74"/>
    </row>
    <row r="15" spans="1:21" x14ac:dyDescent="0.25">
      <c r="A15" s="94"/>
      <c r="B15" s="94"/>
      <c r="C15" s="94" t="s">
        <v>131</v>
      </c>
      <c r="D15" s="94" t="s">
        <v>136</v>
      </c>
      <c r="E15" s="74"/>
      <c r="F15" s="74"/>
      <c r="G15" s="74"/>
      <c r="H15" s="74"/>
      <c r="I15" s="74"/>
      <c r="J15" s="74"/>
      <c r="K15" s="74"/>
      <c r="L15" s="74"/>
      <c r="M15" s="74"/>
      <c r="N15" s="74"/>
      <c r="O15" s="74"/>
      <c r="P15" s="74"/>
      <c r="Q15" s="74"/>
      <c r="R15" s="74"/>
      <c r="S15" s="74"/>
      <c r="T15" s="74"/>
      <c r="U15" s="74"/>
    </row>
    <row r="16" spans="1:21" x14ac:dyDescent="0.25">
      <c r="A16" s="94"/>
      <c r="B16" s="94"/>
      <c r="C16" s="94"/>
      <c r="D16" s="94"/>
      <c r="E16" s="74"/>
      <c r="F16" s="74"/>
      <c r="G16" s="74"/>
      <c r="H16" s="74"/>
      <c r="I16" s="74"/>
      <c r="J16" s="74"/>
      <c r="K16" s="74"/>
      <c r="L16" s="74"/>
      <c r="M16" s="74"/>
      <c r="N16" s="74"/>
      <c r="O16" s="74"/>
    </row>
    <row r="17" spans="1:15" x14ac:dyDescent="0.25">
      <c r="A17" s="94"/>
      <c r="B17" s="94"/>
      <c r="C17" s="94"/>
      <c r="D17" s="94"/>
      <c r="E17" s="74"/>
      <c r="F17" s="74"/>
      <c r="G17" s="74"/>
      <c r="H17" s="74"/>
      <c r="I17" s="74"/>
      <c r="J17" s="74"/>
      <c r="K17" s="74"/>
      <c r="L17" s="74"/>
      <c r="M17" s="74"/>
      <c r="N17" s="74"/>
      <c r="O17" s="74"/>
    </row>
    <row r="18" spans="1:15" x14ac:dyDescent="0.25">
      <c r="A18" s="94"/>
      <c r="B18" s="98"/>
      <c r="C18" s="98"/>
      <c r="D18" s="98"/>
      <c r="E18" s="74"/>
      <c r="F18" s="74"/>
      <c r="G18" s="74"/>
      <c r="H18" s="74"/>
      <c r="I18" s="74"/>
      <c r="J18" s="74"/>
      <c r="K18" s="74"/>
      <c r="L18" s="74"/>
      <c r="M18" s="74"/>
      <c r="N18" s="74"/>
      <c r="O18" s="74"/>
    </row>
    <row r="19" spans="1:15" x14ac:dyDescent="0.25">
      <c r="A19" s="94"/>
      <c r="B19" s="98"/>
      <c r="C19" s="98"/>
      <c r="D19" s="98"/>
      <c r="E19" s="74"/>
      <c r="F19" s="74"/>
      <c r="G19" s="74"/>
      <c r="H19" s="74"/>
      <c r="I19" s="74"/>
      <c r="J19" s="74"/>
      <c r="K19" s="74"/>
      <c r="L19" s="74"/>
      <c r="M19" s="74"/>
      <c r="N19" s="74"/>
      <c r="O19" s="74"/>
    </row>
    <row r="20" spans="1:15" x14ac:dyDescent="0.25">
      <c r="A20" s="94"/>
      <c r="B20" s="98"/>
      <c r="C20" s="98"/>
      <c r="D20" s="98"/>
      <c r="E20" s="74"/>
      <c r="F20" s="74"/>
      <c r="G20" s="74"/>
      <c r="H20" s="74"/>
      <c r="I20" s="74"/>
      <c r="J20" s="74"/>
      <c r="K20" s="74"/>
      <c r="L20" s="74"/>
      <c r="M20" s="74"/>
      <c r="N20" s="74"/>
      <c r="O20" s="74"/>
    </row>
    <row r="21" spans="1:15" x14ac:dyDescent="0.25">
      <c r="A21" s="94"/>
      <c r="B21" s="98"/>
      <c r="C21" s="98"/>
      <c r="D21" s="98"/>
      <c r="E21" s="74"/>
      <c r="F21" s="74"/>
      <c r="G21" s="74"/>
      <c r="H21" s="74"/>
      <c r="I21" s="74"/>
      <c r="J21" s="74"/>
      <c r="K21" s="74"/>
      <c r="L21" s="74"/>
      <c r="M21" s="74"/>
      <c r="N21" s="74"/>
      <c r="O21" s="74"/>
    </row>
    <row r="22" spans="1:15" ht="20.25" x14ac:dyDescent="0.25">
      <c r="A22" s="94"/>
      <c r="B22" s="94"/>
      <c r="C22" s="96"/>
      <c r="D22" s="96"/>
      <c r="E22" s="74"/>
      <c r="F22" s="74"/>
      <c r="G22" s="74"/>
      <c r="H22" s="74"/>
      <c r="I22" s="74"/>
      <c r="J22" s="74"/>
      <c r="K22" s="74"/>
      <c r="L22" s="74"/>
      <c r="M22" s="74"/>
      <c r="N22" s="74"/>
      <c r="O22" s="74"/>
    </row>
    <row r="23" spans="1:15" ht="20.25" x14ac:dyDescent="0.25">
      <c r="A23" s="94"/>
      <c r="B23" s="94"/>
      <c r="C23" s="96"/>
      <c r="D23" s="96"/>
      <c r="E23" s="74"/>
      <c r="F23" s="74"/>
      <c r="G23" s="74"/>
      <c r="H23" s="74"/>
      <c r="I23" s="74"/>
      <c r="J23" s="74"/>
      <c r="K23" s="74"/>
      <c r="L23" s="74"/>
      <c r="M23" s="74"/>
      <c r="N23" s="74"/>
      <c r="O23" s="74"/>
    </row>
    <row r="24" spans="1:15" ht="20.25" x14ac:dyDescent="0.25">
      <c r="A24" s="94"/>
      <c r="B24" s="94"/>
      <c r="C24" s="96"/>
      <c r="D24" s="96"/>
      <c r="E24" s="74"/>
      <c r="F24" s="74"/>
      <c r="G24" s="74"/>
      <c r="H24" s="74"/>
      <c r="I24" s="74"/>
      <c r="J24" s="74"/>
      <c r="K24" s="74"/>
      <c r="L24" s="74"/>
      <c r="M24" s="74"/>
      <c r="N24" s="74"/>
      <c r="O24" s="74"/>
    </row>
    <row r="25" spans="1:15" ht="20.25" x14ac:dyDescent="0.25">
      <c r="A25" s="94"/>
      <c r="B25" s="94"/>
      <c r="C25" s="96"/>
      <c r="D25" s="96"/>
      <c r="E25" s="74"/>
      <c r="F25" s="74"/>
      <c r="G25" s="74"/>
      <c r="H25" s="74"/>
      <c r="I25" s="74"/>
      <c r="J25" s="74"/>
      <c r="K25" s="74"/>
      <c r="L25" s="74"/>
      <c r="M25" s="74"/>
      <c r="N25" s="74"/>
      <c r="O25" s="74"/>
    </row>
    <row r="26" spans="1:15" ht="20.25" x14ac:dyDescent="0.25">
      <c r="A26" s="94"/>
      <c r="B26" s="94"/>
      <c r="C26" s="96"/>
      <c r="D26" s="96"/>
      <c r="E26" s="74"/>
      <c r="F26" s="74"/>
      <c r="G26" s="74"/>
      <c r="H26" s="74"/>
      <c r="I26" s="74"/>
      <c r="J26" s="74"/>
      <c r="K26" s="74"/>
      <c r="L26" s="74"/>
      <c r="M26" s="74"/>
      <c r="N26" s="74"/>
      <c r="O26" s="74"/>
    </row>
    <row r="27" spans="1:15" ht="20.25" x14ac:dyDescent="0.25">
      <c r="A27" s="94"/>
      <c r="B27" s="94"/>
      <c r="C27" s="96"/>
      <c r="D27" s="96"/>
      <c r="E27" s="74"/>
      <c r="F27" s="74"/>
      <c r="G27" s="74"/>
      <c r="H27" s="74"/>
      <c r="I27" s="74"/>
      <c r="J27" s="74"/>
      <c r="K27" s="74"/>
      <c r="L27" s="74"/>
      <c r="M27" s="74"/>
      <c r="N27" s="74"/>
      <c r="O27" s="74"/>
    </row>
    <row r="28" spans="1:15" ht="20.25" x14ac:dyDescent="0.25">
      <c r="A28" s="94"/>
      <c r="B28" s="94"/>
      <c r="C28" s="96"/>
      <c r="D28" s="96"/>
      <c r="E28" s="74"/>
      <c r="F28" s="74"/>
      <c r="G28" s="74"/>
      <c r="H28" s="74"/>
      <c r="I28" s="74"/>
      <c r="J28" s="74"/>
      <c r="K28" s="74"/>
      <c r="L28" s="74"/>
      <c r="M28" s="74"/>
      <c r="N28" s="74"/>
      <c r="O28" s="74"/>
    </row>
    <row r="29" spans="1:15" ht="20.25" x14ac:dyDescent="0.25">
      <c r="A29" s="94"/>
      <c r="B29" s="94"/>
      <c r="C29" s="96"/>
      <c r="D29" s="96"/>
      <c r="E29" s="74"/>
      <c r="F29" s="74"/>
      <c r="G29" s="74"/>
      <c r="H29" s="74"/>
      <c r="I29" s="74"/>
      <c r="J29" s="74"/>
      <c r="K29" s="74"/>
      <c r="L29" s="74"/>
      <c r="M29" s="74"/>
      <c r="N29" s="74"/>
      <c r="O29" s="74"/>
    </row>
    <row r="30" spans="1:15" ht="20.25" x14ac:dyDescent="0.25">
      <c r="A30" s="94"/>
      <c r="B30" s="94"/>
      <c r="C30" s="96"/>
      <c r="D30" s="96"/>
      <c r="E30" s="74"/>
      <c r="F30" s="74"/>
      <c r="G30" s="74"/>
      <c r="H30" s="74"/>
      <c r="I30" s="74"/>
      <c r="J30" s="74"/>
      <c r="K30" s="74"/>
      <c r="L30" s="74"/>
      <c r="M30" s="74"/>
      <c r="N30" s="74"/>
      <c r="O30" s="74"/>
    </row>
    <row r="31" spans="1:15" ht="20.25" x14ac:dyDescent="0.25">
      <c r="A31" s="94"/>
      <c r="B31" s="94"/>
      <c r="C31" s="96"/>
      <c r="D31" s="96"/>
      <c r="E31" s="74"/>
      <c r="F31" s="74"/>
      <c r="G31" s="74"/>
      <c r="H31" s="74"/>
      <c r="I31" s="74"/>
      <c r="J31" s="74"/>
      <c r="K31" s="74"/>
      <c r="L31" s="74"/>
      <c r="M31" s="74"/>
      <c r="N31" s="74"/>
      <c r="O31" s="74"/>
    </row>
    <row r="32" spans="1:15" ht="20.25" x14ac:dyDescent="0.25">
      <c r="A32" s="94"/>
      <c r="B32" s="94"/>
      <c r="C32" s="96"/>
      <c r="D32" s="96"/>
      <c r="E32" s="74"/>
      <c r="F32" s="74"/>
      <c r="G32" s="74"/>
      <c r="H32" s="74"/>
      <c r="I32" s="74"/>
      <c r="J32" s="74"/>
      <c r="K32" s="74"/>
      <c r="L32" s="74"/>
      <c r="M32" s="74"/>
      <c r="N32" s="74"/>
      <c r="O32" s="74"/>
    </row>
    <row r="33" spans="1:15" ht="20.25" x14ac:dyDescent="0.25">
      <c r="A33" s="94"/>
      <c r="B33" s="94"/>
      <c r="C33" s="96"/>
      <c r="D33" s="96"/>
      <c r="E33" s="74"/>
      <c r="F33" s="74"/>
      <c r="G33" s="74"/>
      <c r="H33" s="74"/>
      <c r="I33" s="74"/>
      <c r="J33" s="74"/>
      <c r="K33" s="74"/>
      <c r="L33" s="74"/>
      <c r="M33" s="74"/>
      <c r="N33" s="74"/>
      <c r="O33" s="74"/>
    </row>
    <row r="34" spans="1:15" ht="20.25" x14ac:dyDescent="0.25">
      <c r="A34" s="94"/>
      <c r="B34" s="94"/>
      <c r="C34" s="96"/>
      <c r="D34" s="96"/>
      <c r="E34" s="74"/>
      <c r="F34" s="74"/>
      <c r="G34" s="74"/>
      <c r="H34" s="74"/>
      <c r="I34" s="74"/>
      <c r="J34" s="74"/>
      <c r="K34" s="74"/>
      <c r="L34" s="74"/>
      <c r="M34" s="74"/>
      <c r="N34" s="74"/>
      <c r="O34" s="74"/>
    </row>
    <row r="35" spans="1:15" ht="20.25" x14ac:dyDescent="0.25">
      <c r="A35" s="94"/>
      <c r="B35" s="94"/>
      <c r="C35" s="96"/>
      <c r="D35" s="96"/>
      <c r="E35" s="74"/>
      <c r="F35" s="74"/>
      <c r="G35" s="74"/>
      <c r="H35" s="74"/>
      <c r="I35" s="74"/>
      <c r="J35" s="74"/>
      <c r="K35" s="74"/>
      <c r="L35" s="74"/>
      <c r="M35" s="74"/>
      <c r="N35" s="74"/>
      <c r="O35" s="74"/>
    </row>
    <row r="36" spans="1:15" ht="20.25" x14ac:dyDescent="0.25">
      <c r="A36" s="94"/>
      <c r="B36" s="94"/>
      <c r="C36" s="96"/>
      <c r="D36" s="96"/>
      <c r="E36" s="74"/>
      <c r="F36" s="74"/>
      <c r="G36" s="74"/>
      <c r="H36" s="74"/>
      <c r="I36" s="74"/>
      <c r="J36" s="74"/>
      <c r="K36" s="74"/>
      <c r="L36" s="74"/>
      <c r="M36" s="74"/>
      <c r="N36" s="74"/>
      <c r="O36" s="74"/>
    </row>
    <row r="37" spans="1:15" ht="20.25" x14ac:dyDescent="0.25">
      <c r="A37" s="94"/>
      <c r="B37" s="94"/>
      <c r="C37" s="96"/>
      <c r="D37" s="96"/>
      <c r="E37" s="74"/>
      <c r="F37" s="74"/>
      <c r="G37" s="74"/>
      <c r="H37" s="74"/>
      <c r="I37" s="74"/>
      <c r="J37" s="74"/>
      <c r="K37" s="74"/>
      <c r="L37" s="74"/>
      <c r="M37" s="74"/>
      <c r="N37" s="74"/>
      <c r="O37" s="74"/>
    </row>
    <row r="38" spans="1:15" ht="20.25" x14ac:dyDescent="0.25">
      <c r="A38" s="94"/>
      <c r="B38" s="94"/>
      <c r="C38" s="96"/>
      <c r="D38" s="96"/>
      <c r="E38" s="74"/>
      <c r="F38" s="74"/>
      <c r="G38" s="74"/>
      <c r="H38" s="74"/>
      <c r="I38" s="74"/>
      <c r="J38" s="74"/>
      <c r="K38" s="74"/>
      <c r="L38" s="74"/>
      <c r="M38" s="74"/>
      <c r="N38" s="74"/>
      <c r="O38" s="74"/>
    </row>
    <row r="39" spans="1:15" ht="20.25" x14ac:dyDescent="0.25">
      <c r="A39" s="94"/>
      <c r="B39" s="94"/>
      <c r="C39" s="96"/>
      <c r="D39" s="96"/>
      <c r="E39" s="74"/>
      <c r="F39" s="74"/>
      <c r="G39" s="74"/>
      <c r="H39" s="74"/>
      <c r="I39" s="74"/>
      <c r="J39" s="74"/>
      <c r="K39" s="74"/>
      <c r="L39" s="74"/>
      <c r="M39" s="74"/>
      <c r="N39" s="74"/>
      <c r="O39" s="74"/>
    </row>
    <row r="40" spans="1:15" ht="20.25" x14ac:dyDescent="0.25">
      <c r="A40" s="94"/>
      <c r="B40" s="94"/>
      <c r="C40" s="96"/>
      <c r="D40" s="96"/>
      <c r="E40" s="74"/>
      <c r="F40" s="74"/>
      <c r="G40" s="74"/>
      <c r="H40" s="74"/>
      <c r="I40" s="74"/>
      <c r="J40" s="74"/>
      <c r="K40" s="74"/>
      <c r="L40" s="74"/>
      <c r="M40" s="74"/>
      <c r="N40" s="74"/>
      <c r="O40" s="74"/>
    </row>
    <row r="41" spans="1:15" ht="20.25" x14ac:dyDescent="0.25">
      <c r="A41" s="94"/>
      <c r="B41" s="94"/>
      <c r="C41" s="96"/>
      <c r="D41" s="96"/>
      <c r="E41" s="74"/>
      <c r="F41" s="74"/>
      <c r="G41" s="74"/>
      <c r="H41" s="74"/>
      <c r="I41" s="74"/>
      <c r="J41" s="74"/>
      <c r="K41" s="74"/>
      <c r="L41" s="74"/>
      <c r="M41" s="74"/>
      <c r="N41" s="74"/>
      <c r="O41" s="74"/>
    </row>
    <row r="42" spans="1:15" ht="20.25" x14ac:dyDescent="0.25">
      <c r="A42" s="94"/>
      <c r="B42" s="94"/>
      <c r="C42" s="96"/>
      <c r="D42" s="96"/>
      <c r="E42" s="74"/>
      <c r="F42" s="74"/>
      <c r="G42" s="74"/>
      <c r="H42" s="74"/>
      <c r="I42" s="74"/>
      <c r="J42" s="74"/>
      <c r="K42" s="74"/>
      <c r="L42" s="74"/>
      <c r="M42" s="74"/>
      <c r="N42" s="74"/>
      <c r="O42" s="74"/>
    </row>
    <row r="43" spans="1:15" ht="20.25" x14ac:dyDescent="0.25">
      <c r="A43" s="94"/>
      <c r="B43" s="94"/>
      <c r="C43" s="96"/>
      <c r="D43" s="96"/>
      <c r="E43" s="74"/>
      <c r="F43" s="74"/>
      <c r="G43" s="74"/>
      <c r="H43" s="74"/>
      <c r="I43" s="74"/>
      <c r="J43" s="74"/>
      <c r="K43" s="74"/>
      <c r="L43" s="74"/>
      <c r="M43" s="74"/>
      <c r="N43" s="74"/>
      <c r="O43" s="74"/>
    </row>
    <row r="44" spans="1:15" ht="20.25" x14ac:dyDescent="0.25">
      <c r="A44" s="94"/>
      <c r="B44" s="94"/>
      <c r="C44" s="96"/>
      <c r="D44" s="96"/>
      <c r="E44" s="74"/>
      <c r="F44" s="74"/>
      <c r="G44" s="74"/>
      <c r="H44" s="74"/>
      <c r="I44" s="74"/>
      <c r="J44" s="74"/>
      <c r="K44" s="74"/>
      <c r="L44" s="74"/>
      <c r="M44" s="74"/>
      <c r="N44" s="74"/>
      <c r="O44" s="74"/>
    </row>
    <row r="45" spans="1:15" ht="20.25" x14ac:dyDescent="0.25">
      <c r="A45" s="94"/>
      <c r="B45" s="94"/>
      <c r="C45" s="96"/>
      <c r="D45" s="96"/>
      <c r="E45" s="74"/>
      <c r="F45" s="74"/>
      <c r="G45" s="74"/>
      <c r="H45" s="74"/>
      <c r="I45" s="74"/>
      <c r="J45" s="74"/>
      <c r="K45" s="74"/>
      <c r="L45" s="74"/>
      <c r="M45" s="74"/>
      <c r="N45" s="74"/>
      <c r="O45" s="74"/>
    </row>
    <row r="46" spans="1:15" ht="20.25" x14ac:dyDescent="0.25">
      <c r="A46" s="94"/>
      <c r="B46" s="94"/>
      <c r="C46" s="96"/>
      <c r="D46" s="96"/>
      <c r="E46" s="74"/>
      <c r="F46" s="74"/>
      <c r="G46" s="74"/>
      <c r="H46" s="74"/>
      <c r="I46" s="74"/>
      <c r="J46" s="74"/>
      <c r="K46" s="74"/>
      <c r="L46" s="74"/>
      <c r="M46" s="74"/>
      <c r="N46" s="74"/>
      <c r="O46" s="74"/>
    </row>
    <row r="47" spans="1:15" ht="20.25" x14ac:dyDescent="0.25">
      <c r="A47" s="94"/>
      <c r="B47" s="94"/>
      <c r="C47" s="96"/>
      <c r="D47" s="96"/>
      <c r="E47" s="74"/>
      <c r="F47" s="74"/>
      <c r="G47" s="74"/>
      <c r="H47" s="74"/>
      <c r="I47" s="74"/>
      <c r="J47" s="74"/>
      <c r="K47" s="74"/>
      <c r="L47" s="74"/>
      <c r="M47" s="74"/>
      <c r="N47" s="74"/>
      <c r="O47" s="74"/>
    </row>
    <row r="48" spans="1:15" ht="20.25" x14ac:dyDescent="0.25">
      <c r="A48" s="94"/>
      <c r="B48" s="94"/>
      <c r="C48" s="96"/>
      <c r="D48" s="96"/>
      <c r="E48" s="74"/>
      <c r="F48" s="74"/>
      <c r="G48" s="74"/>
      <c r="H48" s="74"/>
      <c r="I48" s="74"/>
      <c r="J48" s="74"/>
      <c r="K48" s="74"/>
      <c r="L48" s="74"/>
      <c r="M48" s="74"/>
      <c r="N48" s="74"/>
      <c r="O48" s="74"/>
    </row>
    <row r="49" spans="1:15" ht="20.25" x14ac:dyDescent="0.25">
      <c r="A49" s="94"/>
      <c r="B49" s="94"/>
      <c r="C49" s="96"/>
      <c r="D49" s="96"/>
      <c r="E49" s="74"/>
      <c r="F49" s="74"/>
      <c r="G49" s="74"/>
      <c r="H49" s="74"/>
      <c r="I49" s="74"/>
      <c r="J49" s="74"/>
      <c r="K49" s="74"/>
      <c r="L49" s="74"/>
      <c r="M49" s="74"/>
      <c r="N49" s="74"/>
      <c r="O49" s="74"/>
    </row>
    <row r="50" spans="1:15" ht="20.25" x14ac:dyDescent="0.25">
      <c r="A50" s="94"/>
      <c r="B50" s="94"/>
      <c r="C50" s="96"/>
      <c r="D50" s="96"/>
      <c r="E50" s="74"/>
      <c r="F50" s="74"/>
      <c r="G50" s="74"/>
      <c r="H50" s="74"/>
      <c r="I50" s="74"/>
      <c r="J50" s="74"/>
      <c r="K50" s="74"/>
      <c r="L50" s="74"/>
      <c r="M50" s="74"/>
      <c r="N50" s="74"/>
      <c r="O50" s="74"/>
    </row>
    <row r="51" spans="1:15" ht="20.25" x14ac:dyDescent="0.25">
      <c r="A51" s="94"/>
      <c r="B51" s="94"/>
      <c r="C51" s="96"/>
      <c r="D51" s="96"/>
      <c r="E51" s="74"/>
      <c r="F51" s="74"/>
      <c r="G51" s="74"/>
      <c r="H51" s="74"/>
      <c r="I51" s="74"/>
      <c r="J51" s="74"/>
      <c r="K51" s="74"/>
      <c r="L51" s="74"/>
      <c r="M51" s="74"/>
      <c r="N51" s="74"/>
      <c r="O51" s="74"/>
    </row>
    <row r="52" spans="1:15" ht="20.25" x14ac:dyDescent="0.25">
      <c r="A52" s="94"/>
      <c r="B52" s="19"/>
      <c r="C52" s="25"/>
      <c r="D52" s="25"/>
    </row>
    <row r="53" spans="1:15" ht="20.25" x14ac:dyDescent="0.25">
      <c r="A53" s="94"/>
      <c r="B53" s="19"/>
      <c r="C53" s="25"/>
      <c r="D53" s="25"/>
    </row>
    <row r="54" spans="1:15" ht="20.25" x14ac:dyDescent="0.25">
      <c r="A54" s="94"/>
      <c r="B54" s="19"/>
      <c r="C54" s="25"/>
      <c r="D54" s="25"/>
    </row>
    <row r="55" spans="1:15" ht="20.25" x14ac:dyDescent="0.25">
      <c r="A55" s="94"/>
      <c r="B55" s="19"/>
      <c r="C55" s="25"/>
      <c r="D55" s="25"/>
    </row>
    <row r="56" spans="1:15" ht="20.25" x14ac:dyDescent="0.25">
      <c r="A56" s="94"/>
      <c r="B56" s="19"/>
      <c r="C56" s="25"/>
      <c r="D56" s="25"/>
    </row>
    <row r="57" spans="1:15" ht="20.25" x14ac:dyDescent="0.25">
      <c r="A57" s="94"/>
      <c r="B57" s="19"/>
      <c r="C57" s="25"/>
      <c r="D57" s="25"/>
    </row>
    <row r="58" spans="1:15" ht="20.25" x14ac:dyDescent="0.25">
      <c r="A58" s="94"/>
      <c r="B58" s="19"/>
      <c r="C58" s="25"/>
      <c r="D58" s="25"/>
    </row>
    <row r="59" spans="1:15" ht="20.25" x14ac:dyDescent="0.25">
      <c r="A59" s="94"/>
      <c r="B59" s="19"/>
      <c r="C59" s="25"/>
      <c r="D59" s="25"/>
    </row>
    <row r="60" spans="1:15" ht="20.25" x14ac:dyDescent="0.25">
      <c r="A60" s="94"/>
      <c r="B60" s="19"/>
      <c r="C60" s="25"/>
      <c r="D60" s="25"/>
    </row>
    <row r="61" spans="1:15" ht="20.25" x14ac:dyDescent="0.25">
      <c r="A61" s="94"/>
      <c r="B61" s="19"/>
      <c r="C61" s="25"/>
      <c r="D61" s="25"/>
    </row>
    <row r="62" spans="1:15" ht="20.25" x14ac:dyDescent="0.25">
      <c r="A62" s="94"/>
      <c r="B62" s="19"/>
      <c r="C62" s="25"/>
      <c r="D62" s="25"/>
    </row>
    <row r="63" spans="1:15" ht="20.25" x14ac:dyDescent="0.25">
      <c r="A63" s="94"/>
      <c r="B63" s="19"/>
      <c r="C63" s="25"/>
      <c r="D63" s="25"/>
    </row>
    <row r="64" spans="1:15" ht="20.25" x14ac:dyDescent="0.25">
      <c r="A64" s="94"/>
      <c r="B64" s="19"/>
      <c r="C64" s="25"/>
      <c r="D64" s="25"/>
    </row>
    <row r="65" spans="1:4" ht="20.25" x14ac:dyDescent="0.25">
      <c r="A65" s="94"/>
      <c r="B65" s="19"/>
      <c r="C65" s="25"/>
      <c r="D65" s="25"/>
    </row>
    <row r="66" spans="1:4" ht="20.25" x14ac:dyDescent="0.25">
      <c r="A66" s="94"/>
      <c r="B66" s="19"/>
      <c r="C66" s="25"/>
      <c r="D66" s="25"/>
    </row>
    <row r="67" spans="1:4" ht="20.25" x14ac:dyDescent="0.25">
      <c r="A67" s="94"/>
      <c r="B67" s="19"/>
      <c r="C67" s="25"/>
      <c r="D67" s="25"/>
    </row>
    <row r="68" spans="1:4" ht="20.25" x14ac:dyDescent="0.25">
      <c r="A68" s="94"/>
      <c r="B68" s="19"/>
      <c r="C68" s="25"/>
      <c r="D68" s="25"/>
    </row>
    <row r="69" spans="1:4" ht="20.25" x14ac:dyDescent="0.25">
      <c r="A69" s="94"/>
      <c r="B69" s="19"/>
      <c r="C69" s="25"/>
      <c r="D69" s="25"/>
    </row>
    <row r="70" spans="1:4" ht="20.25" x14ac:dyDescent="0.25">
      <c r="A70" s="94"/>
      <c r="B70" s="19"/>
      <c r="C70" s="25"/>
      <c r="D70" s="25"/>
    </row>
    <row r="71" spans="1:4" ht="20.25" x14ac:dyDescent="0.25">
      <c r="A71" s="94"/>
      <c r="B71" s="19"/>
      <c r="C71" s="25"/>
      <c r="D71" s="25"/>
    </row>
    <row r="72" spans="1:4" ht="20.25" x14ac:dyDescent="0.25">
      <c r="A72" s="94"/>
      <c r="B72" s="19"/>
      <c r="C72" s="25"/>
      <c r="D72" s="25"/>
    </row>
    <row r="73" spans="1:4" ht="20.25" x14ac:dyDescent="0.25">
      <c r="A73" s="94"/>
      <c r="B73" s="19"/>
      <c r="C73" s="25"/>
      <c r="D73" s="25"/>
    </row>
    <row r="74" spans="1:4" ht="20.25" x14ac:dyDescent="0.25">
      <c r="A74" s="94"/>
      <c r="B74" s="19"/>
      <c r="C74" s="25"/>
      <c r="D74" s="25"/>
    </row>
    <row r="75" spans="1:4" ht="20.25" x14ac:dyDescent="0.25">
      <c r="A75" s="94"/>
      <c r="B75" s="19"/>
      <c r="C75" s="25"/>
      <c r="D75" s="25"/>
    </row>
    <row r="76" spans="1:4" ht="20.25" x14ac:dyDescent="0.25">
      <c r="A76" s="94"/>
      <c r="B76" s="19"/>
      <c r="C76" s="25"/>
      <c r="D76" s="25"/>
    </row>
    <row r="77" spans="1:4" ht="20.25" x14ac:dyDescent="0.25">
      <c r="A77" s="94"/>
      <c r="B77" s="19"/>
      <c r="C77" s="25"/>
      <c r="D77" s="25"/>
    </row>
    <row r="78" spans="1:4" ht="20.25" x14ac:dyDescent="0.25">
      <c r="A78" s="94"/>
      <c r="B78" s="19"/>
      <c r="C78" s="25"/>
      <c r="D78" s="25"/>
    </row>
    <row r="79" spans="1:4" ht="20.25" x14ac:dyDescent="0.25">
      <c r="A79" s="94"/>
      <c r="B79" s="19"/>
      <c r="C79" s="25"/>
      <c r="D79" s="25"/>
    </row>
    <row r="80" spans="1:4" ht="20.25" x14ac:dyDescent="0.25">
      <c r="A80" s="94"/>
      <c r="B80" s="19"/>
      <c r="C80" s="25"/>
      <c r="D80" s="25"/>
    </row>
    <row r="81" spans="1:4" ht="20.25" x14ac:dyDescent="0.25">
      <c r="A81" s="94"/>
      <c r="B81" s="19"/>
      <c r="C81" s="25"/>
      <c r="D81" s="25"/>
    </row>
    <row r="82" spans="1:4" ht="20.25" x14ac:dyDescent="0.25">
      <c r="A82" s="94"/>
      <c r="B82" s="19"/>
      <c r="C82" s="25"/>
      <c r="D82" s="25"/>
    </row>
    <row r="83" spans="1:4" ht="20.25" x14ac:dyDescent="0.25">
      <c r="A83" s="94"/>
      <c r="B83" s="19"/>
      <c r="C83" s="25"/>
      <c r="D83" s="25"/>
    </row>
    <row r="84" spans="1:4" ht="20.25" x14ac:dyDescent="0.25">
      <c r="A84" s="94"/>
      <c r="B84" s="19"/>
      <c r="C84" s="25"/>
      <c r="D84" s="25"/>
    </row>
    <row r="85" spans="1:4" ht="20.25" x14ac:dyDescent="0.25">
      <c r="A85" s="94"/>
      <c r="B85" s="19"/>
      <c r="C85" s="25"/>
      <c r="D85" s="25"/>
    </row>
    <row r="86" spans="1:4" ht="20.25" x14ac:dyDescent="0.25">
      <c r="A86" s="94"/>
      <c r="B86" s="19"/>
      <c r="C86" s="25"/>
      <c r="D86" s="25"/>
    </row>
    <row r="87" spans="1:4" ht="20.25" x14ac:dyDescent="0.25">
      <c r="A87" s="94"/>
      <c r="B87" s="19"/>
      <c r="C87" s="25"/>
      <c r="D87" s="25"/>
    </row>
    <row r="88" spans="1:4" ht="20.25" x14ac:dyDescent="0.25">
      <c r="A88" s="94"/>
      <c r="B88" s="19"/>
      <c r="C88" s="25"/>
      <c r="D88" s="25"/>
    </row>
    <row r="89" spans="1:4" ht="20.25" x14ac:dyDescent="0.25">
      <c r="A89" s="94"/>
      <c r="B89" s="19"/>
      <c r="C89" s="25"/>
      <c r="D89" s="25"/>
    </row>
    <row r="90" spans="1:4" ht="20.25" x14ac:dyDescent="0.25">
      <c r="A90" s="94"/>
      <c r="B90" s="19"/>
      <c r="C90" s="25"/>
      <c r="D90" s="25"/>
    </row>
    <row r="91" spans="1:4" ht="20.25" x14ac:dyDescent="0.25">
      <c r="A91" s="94"/>
      <c r="B91" s="19"/>
      <c r="C91" s="25"/>
      <c r="D91" s="25"/>
    </row>
    <row r="92" spans="1:4" ht="20.25" x14ac:dyDescent="0.25">
      <c r="A92" s="94"/>
      <c r="B92" s="19"/>
      <c r="C92" s="25"/>
      <c r="D92" s="25"/>
    </row>
    <row r="93" spans="1:4" ht="20.25" x14ac:dyDescent="0.25">
      <c r="A93" s="94"/>
      <c r="B93" s="19"/>
      <c r="C93" s="25"/>
      <c r="D93" s="25"/>
    </row>
    <row r="94" spans="1:4" ht="20.25" x14ac:dyDescent="0.25">
      <c r="A94" s="94"/>
      <c r="B94" s="19"/>
      <c r="C94" s="25"/>
      <c r="D94" s="25"/>
    </row>
    <row r="95" spans="1:4" ht="20.25" x14ac:dyDescent="0.25">
      <c r="A95" s="94"/>
      <c r="B95" s="19"/>
      <c r="C95" s="25"/>
      <c r="D95" s="25"/>
    </row>
    <row r="96" spans="1:4" ht="20.25" x14ac:dyDescent="0.25">
      <c r="A96" s="94"/>
      <c r="B96" s="19"/>
      <c r="C96" s="25"/>
      <c r="D96" s="25"/>
    </row>
    <row r="97" spans="1:4" ht="20.25" x14ac:dyDescent="0.25">
      <c r="A97" s="94"/>
      <c r="B97" s="19"/>
      <c r="C97" s="25"/>
      <c r="D97" s="25"/>
    </row>
    <row r="98" spans="1:4" ht="20.25" x14ac:dyDescent="0.25">
      <c r="A98" s="94"/>
      <c r="B98" s="19"/>
      <c r="C98" s="25"/>
      <c r="D98" s="25"/>
    </row>
    <row r="99" spans="1:4" ht="20.25" x14ac:dyDescent="0.25">
      <c r="A99" s="94"/>
      <c r="B99" s="19"/>
      <c r="C99" s="25"/>
      <c r="D99" s="25"/>
    </row>
    <row r="100" spans="1:4" ht="20.25" x14ac:dyDescent="0.25">
      <c r="A100" s="94"/>
      <c r="B100" s="19"/>
      <c r="C100" s="25"/>
      <c r="D100" s="25"/>
    </row>
    <row r="101" spans="1:4" ht="20.25" x14ac:dyDescent="0.25">
      <c r="A101" s="94"/>
      <c r="B101" s="19"/>
      <c r="C101" s="25"/>
      <c r="D101" s="25"/>
    </row>
    <row r="102" spans="1:4" ht="20.25" x14ac:dyDescent="0.25">
      <c r="A102" s="94"/>
      <c r="B102" s="19"/>
      <c r="C102" s="25"/>
      <c r="D102" s="25"/>
    </row>
    <row r="103" spans="1:4" ht="20.25" x14ac:dyDescent="0.25">
      <c r="A103" s="94"/>
      <c r="B103" s="19"/>
      <c r="C103" s="25"/>
      <c r="D103" s="25"/>
    </row>
    <row r="104" spans="1:4" ht="20.25" x14ac:dyDescent="0.25">
      <c r="A104" s="94"/>
      <c r="B104" s="19"/>
      <c r="C104" s="25"/>
      <c r="D104" s="25"/>
    </row>
    <row r="105" spans="1:4" ht="20.25" x14ac:dyDescent="0.25">
      <c r="A105" s="94"/>
      <c r="B105" s="19"/>
      <c r="C105" s="25"/>
      <c r="D105" s="25"/>
    </row>
    <row r="106" spans="1:4" ht="20.25" x14ac:dyDescent="0.25">
      <c r="A106" s="94"/>
      <c r="B106" s="19"/>
      <c r="C106" s="25"/>
      <c r="D106" s="25"/>
    </row>
    <row r="107" spans="1:4" ht="20.25" x14ac:dyDescent="0.25">
      <c r="A107" s="94"/>
      <c r="B107" s="19"/>
      <c r="C107" s="25"/>
      <c r="D107" s="25"/>
    </row>
    <row r="108" spans="1:4" ht="20.25" x14ac:dyDescent="0.25">
      <c r="A108" s="94"/>
      <c r="B108" s="19"/>
      <c r="C108" s="25"/>
      <c r="D108" s="25"/>
    </row>
    <row r="109" spans="1:4" ht="20.25" x14ac:dyDescent="0.25">
      <c r="A109" s="94"/>
      <c r="B109" s="19"/>
      <c r="C109" s="25"/>
      <c r="D109" s="25"/>
    </row>
    <row r="110" spans="1:4" ht="20.25" x14ac:dyDescent="0.25">
      <c r="A110" s="94"/>
      <c r="B110" s="19"/>
      <c r="C110" s="25"/>
      <c r="D110" s="25"/>
    </row>
    <row r="111" spans="1:4" ht="20.25" x14ac:dyDescent="0.25">
      <c r="A111" s="94"/>
      <c r="B111" s="19"/>
      <c r="C111" s="25"/>
      <c r="D111" s="25"/>
    </row>
    <row r="112" spans="1:4" ht="20.25" x14ac:dyDescent="0.25">
      <c r="A112" s="94"/>
      <c r="B112" s="19"/>
      <c r="C112" s="25"/>
      <c r="D112" s="25"/>
    </row>
    <row r="113" spans="1:4" ht="20.25" x14ac:dyDescent="0.25">
      <c r="A113" s="94"/>
      <c r="B113" s="19"/>
      <c r="C113" s="25"/>
      <c r="D113" s="25"/>
    </row>
    <row r="114" spans="1:4" ht="20.25" x14ac:dyDescent="0.25">
      <c r="A114" s="94"/>
      <c r="B114" s="19"/>
      <c r="C114" s="25"/>
      <c r="D114" s="25"/>
    </row>
    <row r="115" spans="1:4" ht="20.25" x14ac:dyDescent="0.25">
      <c r="A115" s="94"/>
      <c r="B115" s="19"/>
      <c r="C115" s="25"/>
      <c r="D115" s="25"/>
    </row>
    <row r="116" spans="1:4" ht="20.25" x14ac:dyDescent="0.25">
      <c r="A116" s="94"/>
      <c r="B116" s="19"/>
      <c r="C116" s="25"/>
      <c r="D116" s="25"/>
    </row>
    <row r="117" spans="1:4" ht="20.25" x14ac:dyDescent="0.25">
      <c r="A117" s="94"/>
      <c r="B117" s="19"/>
      <c r="C117" s="25"/>
      <c r="D117" s="25"/>
    </row>
    <row r="118" spans="1:4" ht="20.25" x14ac:dyDescent="0.25">
      <c r="A118" s="94"/>
      <c r="B118" s="19"/>
      <c r="C118" s="25"/>
      <c r="D118" s="25"/>
    </row>
    <row r="119" spans="1:4" ht="20.25" x14ac:dyDescent="0.25">
      <c r="A119" s="94"/>
      <c r="B119" s="19"/>
      <c r="C119" s="25"/>
      <c r="D119" s="25"/>
    </row>
    <row r="120" spans="1:4" ht="20.25" x14ac:dyDescent="0.25">
      <c r="A120" s="94"/>
      <c r="B120" s="19"/>
      <c r="C120" s="25"/>
      <c r="D120" s="25"/>
    </row>
    <row r="121" spans="1:4" ht="20.25" x14ac:dyDescent="0.25">
      <c r="A121" s="94"/>
      <c r="B121" s="19"/>
      <c r="C121" s="25"/>
      <c r="D121" s="25"/>
    </row>
    <row r="122" spans="1:4" ht="20.25" x14ac:dyDescent="0.25">
      <c r="A122" s="94"/>
      <c r="B122" s="19"/>
      <c r="C122" s="25"/>
      <c r="D122" s="25"/>
    </row>
    <row r="123" spans="1:4" ht="20.25" x14ac:dyDescent="0.25">
      <c r="A123" s="94"/>
      <c r="B123" s="19"/>
      <c r="C123" s="25"/>
      <c r="D123" s="25"/>
    </row>
    <row r="124" spans="1:4" ht="20.25" x14ac:dyDescent="0.25">
      <c r="A124" s="94"/>
      <c r="B124" s="19"/>
      <c r="C124" s="25"/>
      <c r="D124" s="25"/>
    </row>
    <row r="125" spans="1:4" ht="20.25" x14ac:dyDescent="0.25">
      <c r="A125" s="94"/>
      <c r="B125" s="19"/>
      <c r="C125" s="25"/>
      <c r="D125" s="25"/>
    </row>
    <row r="126" spans="1:4" ht="20.25" x14ac:dyDescent="0.25">
      <c r="A126" s="94"/>
      <c r="B126" s="19"/>
      <c r="C126" s="25"/>
      <c r="D126" s="25"/>
    </row>
    <row r="127" spans="1:4" ht="20.25" x14ac:dyDescent="0.25">
      <c r="A127" s="94"/>
      <c r="B127" s="19"/>
      <c r="C127" s="25"/>
      <c r="D127" s="25"/>
    </row>
    <row r="128" spans="1:4" ht="20.25" x14ac:dyDescent="0.25">
      <c r="A128" s="94"/>
      <c r="B128" s="19"/>
      <c r="C128" s="25"/>
      <c r="D128" s="25"/>
    </row>
    <row r="129" spans="1:4" ht="20.25" x14ac:dyDescent="0.25">
      <c r="A129" s="94"/>
      <c r="B129" s="19"/>
      <c r="C129" s="25"/>
      <c r="D129" s="25"/>
    </row>
    <row r="130" spans="1:4" ht="20.25" x14ac:dyDescent="0.25">
      <c r="A130" s="94"/>
      <c r="B130" s="19"/>
      <c r="C130" s="25"/>
      <c r="D130" s="25"/>
    </row>
    <row r="131" spans="1:4" ht="20.25" x14ac:dyDescent="0.25">
      <c r="A131" s="94"/>
      <c r="B131" s="19"/>
      <c r="C131" s="25"/>
      <c r="D131" s="25"/>
    </row>
    <row r="132" spans="1:4" ht="20.25" x14ac:dyDescent="0.25">
      <c r="A132" s="94"/>
      <c r="B132" s="19"/>
      <c r="C132" s="25"/>
      <c r="D132" s="25"/>
    </row>
    <row r="133" spans="1:4" ht="20.25" x14ac:dyDescent="0.25">
      <c r="A133" s="94"/>
      <c r="B133" s="19"/>
      <c r="C133" s="25"/>
      <c r="D133" s="25"/>
    </row>
    <row r="134" spans="1:4" ht="20.25" x14ac:dyDescent="0.25">
      <c r="A134" s="94"/>
      <c r="B134" s="19"/>
      <c r="C134" s="25"/>
      <c r="D134" s="25"/>
    </row>
    <row r="135" spans="1:4" ht="20.25" x14ac:dyDescent="0.25">
      <c r="A135" s="94"/>
      <c r="B135" s="19"/>
      <c r="C135" s="25"/>
      <c r="D135" s="25"/>
    </row>
    <row r="136" spans="1:4" ht="20.25" x14ac:dyDescent="0.25">
      <c r="A136" s="94"/>
      <c r="B136" s="19"/>
      <c r="C136" s="25"/>
      <c r="D136" s="25"/>
    </row>
    <row r="137" spans="1:4" ht="20.25" x14ac:dyDescent="0.25">
      <c r="A137" s="94"/>
      <c r="B137" s="19"/>
      <c r="C137" s="25"/>
      <c r="D137" s="25"/>
    </row>
    <row r="138" spans="1:4" ht="20.25" x14ac:dyDescent="0.25">
      <c r="A138" s="94"/>
      <c r="B138" s="19"/>
      <c r="C138" s="25"/>
      <c r="D138" s="25"/>
    </row>
    <row r="139" spans="1:4" ht="20.25" x14ac:dyDescent="0.25">
      <c r="A139" s="94"/>
      <c r="B139" s="19"/>
      <c r="C139" s="25"/>
      <c r="D139" s="25"/>
    </row>
    <row r="140" spans="1:4" ht="20.25" x14ac:dyDescent="0.25">
      <c r="A140" s="94"/>
      <c r="B140" s="19"/>
      <c r="C140" s="25"/>
      <c r="D140" s="25"/>
    </row>
    <row r="141" spans="1:4" ht="20.25" x14ac:dyDescent="0.25">
      <c r="A141" s="94"/>
      <c r="B141" s="19"/>
      <c r="C141" s="25"/>
      <c r="D141" s="25"/>
    </row>
    <row r="142" spans="1:4" ht="20.25" x14ac:dyDescent="0.25">
      <c r="A142" s="94"/>
      <c r="B142" s="19"/>
      <c r="C142" s="25"/>
      <c r="D142" s="25"/>
    </row>
    <row r="143" spans="1:4" ht="20.25" x14ac:dyDescent="0.25">
      <c r="A143" s="94"/>
      <c r="B143" s="19"/>
      <c r="C143" s="25"/>
      <c r="D143" s="25"/>
    </row>
    <row r="144" spans="1:4" ht="20.25" x14ac:dyDescent="0.25">
      <c r="A144" s="94"/>
      <c r="B144" s="19"/>
      <c r="C144" s="25"/>
      <c r="D144" s="25"/>
    </row>
    <row r="145" spans="1:4" ht="20.25" x14ac:dyDescent="0.25">
      <c r="A145" s="94"/>
      <c r="B145" s="19"/>
      <c r="C145" s="25"/>
      <c r="D145" s="25"/>
    </row>
    <row r="146" spans="1:4" ht="20.25" x14ac:dyDescent="0.25">
      <c r="A146" s="94"/>
      <c r="B146" s="19"/>
      <c r="C146" s="25"/>
      <c r="D146" s="25"/>
    </row>
    <row r="147" spans="1:4" ht="20.25" x14ac:dyDescent="0.25">
      <c r="A147" s="94"/>
      <c r="B147" s="19"/>
      <c r="C147" s="25"/>
      <c r="D147" s="25"/>
    </row>
    <row r="148" spans="1:4" ht="20.25" x14ac:dyDescent="0.25">
      <c r="A148" s="94"/>
      <c r="B148" s="19"/>
      <c r="C148" s="25"/>
      <c r="D148" s="25"/>
    </row>
    <row r="149" spans="1:4" ht="20.25" x14ac:dyDescent="0.25">
      <c r="A149" s="94"/>
      <c r="B149" s="19"/>
      <c r="C149" s="25"/>
      <c r="D149" s="25"/>
    </row>
    <row r="150" spans="1:4" ht="20.25" x14ac:dyDescent="0.25">
      <c r="A150" s="94"/>
      <c r="B150" s="19"/>
      <c r="C150" s="25"/>
      <c r="D150" s="25"/>
    </row>
    <row r="151" spans="1:4" ht="20.25" x14ac:dyDescent="0.25">
      <c r="A151" s="94"/>
      <c r="B151" s="19"/>
      <c r="C151" s="25"/>
      <c r="D151" s="25"/>
    </row>
    <row r="152" spans="1:4" ht="20.25" x14ac:dyDescent="0.25">
      <c r="A152" s="94"/>
      <c r="B152" s="19"/>
      <c r="C152" s="25"/>
      <c r="D152" s="25"/>
    </row>
    <row r="153" spans="1:4" ht="20.25" x14ac:dyDescent="0.25">
      <c r="A153" s="94"/>
      <c r="B153" s="19"/>
      <c r="C153" s="25"/>
      <c r="D153" s="25"/>
    </row>
    <row r="154" spans="1:4" ht="20.25" x14ac:dyDescent="0.25">
      <c r="A154" s="94"/>
      <c r="B154" s="19"/>
      <c r="C154" s="25"/>
      <c r="D154" s="25"/>
    </row>
    <row r="155" spans="1:4" ht="20.25" x14ac:dyDescent="0.25">
      <c r="A155" s="94"/>
      <c r="B155" s="19"/>
      <c r="C155" s="25"/>
      <c r="D155" s="25"/>
    </row>
    <row r="156" spans="1:4" ht="20.25" x14ac:dyDescent="0.25">
      <c r="A156" s="94"/>
      <c r="B156" s="19"/>
      <c r="C156" s="25"/>
      <c r="D156" s="25"/>
    </row>
    <row r="157" spans="1:4" ht="20.25" x14ac:dyDescent="0.25">
      <c r="A157" s="94"/>
      <c r="B157" s="19"/>
      <c r="C157" s="25"/>
      <c r="D157" s="25"/>
    </row>
    <row r="158" spans="1:4" ht="20.25" x14ac:dyDescent="0.25">
      <c r="A158" s="94"/>
      <c r="B158" s="19"/>
      <c r="C158" s="25"/>
      <c r="D158" s="25"/>
    </row>
    <row r="159" spans="1:4" ht="20.25" x14ac:dyDescent="0.25">
      <c r="A159" s="94"/>
      <c r="B159" s="19"/>
      <c r="C159" s="25"/>
      <c r="D159" s="25"/>
    </row>
    <row r="160" spans="1:4" ht="20.25" x14ac:dyDescent="0.25">
      <c r="A160" s="94"/>
      <c r="B160" s="19"/>
      <c r="C160" s="25"/>
      <c r="D160" s="25"/>
    </row>
    <row r="161" spans="1:4" ht="20.25" x14ac:dyDescent="0.25">
      <c r="A161" s="94"/>
      <c r="B161" s="19"/>
      <c r="C161" s="25"/>
      <c r="D161" s="25"/>
    </row>
    <row r="162" spans="1:4" ht="20.25" x14ac:dyDescent="0.25">
      <c r="A162" s="94"/>
      <c r="B162" s="19"/>
      <c r="C162" s="25"/>
      <c r="D162" s="25"/>
    </row>
    <row r="163" spans="1:4" ht="20.25" x14ac:dyDescent="0.25">
      <c r="A163" s="94"/>
      <c r="B163" s="19"/>
      <c r="C163" s="25"/>
      <c r="D163" s="25"/>
    </row>
    <row r="164" spans="1:4" ht="20.25" x14ac:dyDescent="0.25">
      <c r="A164" s="94"/>
      <c r="B164" s="19"/>
      <c r="C164" s="25"/>
      <c r="D164" s="25"/>
    </row>
    <row r="165" spans="1:4" ht="20.25" x14ac:dyDescent="0.25">
      <c r="A165" s="94"/>
      <c r="B165" s="19"/>
      <c r="C165" s="25"/>
      <c r="D165" s="25"/>
    </row>
    <row r="166" spans="1:4" ht="20.25" x14ac:dyDescent="0.25">
      <c r="A166" s="94"/>
      <c r="B166" s="19"/>
      <c r="C166" s="25"/>
      <c r="D166" s="25"/>
    </row>
    <row r="167" spans="1:4" ht="20.25" x14ac:dyDescent="0.25">
      <c r="A167" s="94"/>
      <c r="B167" s="19"/>
      <c r="C167" s="25"/>
      <c r="D167" s="25"/>
    </row>
    <row r="168" spans="1:4" ht="20.25" x14ac:dyDescent="0.25">
      <c r="A168" s="94"/>
      <c r="B168" s="19"/>
      <c r="C168" s="25"/>
      <c r="D168" s="25"/>
    </row>
    <row r="169" spans="1:4" ht="20.25" x14ac:dyDescent="0.25">
      <c r="A169" s="94"/>
      <c r="B169" s="19"/>
      <c r="C169" s="25"/>
      <c r="D169" s="25"/>
    </row>
    <row r="170" spans="1:4" ht="20.25" x14ac:dyDescent="0.25">
      <c r="A170" s="94"/>
      <c r="B170" s="19"/>
      <c r="C170" s="25"/>
      <c r="D170" s="25"/>
    </row>
    <row r="171" spans="1:4" ht="20.25" x14ac:dyDescent="0.25">
      <c r="A171" s="94"/>
      <c r="B171" s="19"/>
      <c r="C171" s="25"/>
      <c r="D171" s="25"/>
    </row>
    <row r="172" spans="1:4" ht="20.25" x14ac:dyDescent="0.25">
      <c r="A172" s="94"/>
      <c r="B172" s="19"/>
      <c r="C172" s="25"/>
      <c r="D172" s="25"/>
    </row>
    <row r="173" spans="1:4" ht="20.25" x14ac:dyDescent="0.25">
      <c r="A173" s="94"/>
      <c r="B173" s="19"/>
      <c r="C173" s="25"/>
      <c r="D173" s="25"/>
    </row>
    <row r="174" spans="1:4" ht="20.25" x14ac:dyDescent="0.25">
      <c r="A174" s="94"/>
      <c r="B174" s="19"/>
      <c r="C174" s="25"/>
      <c r="D174" s="25"/>
    </row>
    <row r="175" spans="1:4" ht="20.25" x14ac:dyDescent="0.25">
      <c r="A175" s="94"/>
      <c r="B175" s="19"/>
      <c r="C175" s="25"/>
      <c r="D175" s="25"/>
    </row>
    <row r="176" spans="1:4" ht="20.25" x14ac:dyDescent="0.25">
      <c r="A176" s="94"/>
      <c r="B176" s="19"/>
      <c r="C176" s="25"/>
      <c r="D176" s="25"/>
    </row>
    <row r="177" spans="1:4" ht="20.25" x14ac:dyDescent="0.25">
      <c r="A177" s="94"/>
      <c r="B177" s="19"/>
      <c r="C177" s="25"/>
      <c r="D177" s="25"/>
    </row>
    <row r="178" spans="1:4" ht="20.25" x14ac:dyDescent="0.25">
      <c r="A178" s="94"/>
      <c r="B178" s="19"/>
      <c r="C178" s="25"/>
      <c r="D178" s="25"/>
    </row>
    <row r="179" spans="1:4" ht="20.25" x14ac:dyDescent="0.25">
      <c r="A179" s="94"/>
      <c r="B179" s="19"/>
      <c r="C179" s="25"/>
      <c r="D179" s="25"/>
    </row>
    <row r="180" spans="1:4" ht="20.25" x14ac:dyDescent="0.25">
      <c r="A180" s="94"/>
      <c r="B180" s="19"/>
      <c r="C180" s="25"/>
      <c r="D180" s="25"/>
    </row>
    <row r="181" spans="1:4" ht="20.25" x14ac:dyDescent="0.25">
      <c r="A181" s="94"/>
      <c r="B181" s="19"/>
      <c r="C181" s="25"/>
      <c r="D181" s="25"/>
    </row>
    <row r="182" spans="1:4" ht="20.25" x14ac:dyDescent="0.25">
      <c r="A182" s="94"/>
      <c r="B182" s="19"/>
      <c r="C182" s="25"/>
      <c r="D182" s="25"/>
    </row>
    <row r="183" spans="1:4" ht="20.25" x14ac:dyDescent="0.25">
      <c r="A183" s="94"/>
      <c r="B183" s="19"/>
      <c r="C183" s="25"/>
      <c r="D183" s="25"/>
    </row>
    <row r="184" spans="1:4" ht="20.25" x14ac:dyDescent="0.25">
      <c r="A184" s="94"/>
      <c r="B184" s="19"/>
      <c r="C184" s="25"/>
      <c r="D184" s="25"/>
    </row>
    <row r="185" spans="1:4" ht="20.25" x14ac:dyDescent="0.25">
      <c r="A185" s="94"/>
      <c r="B185" s="19"/>
      <c r="C185" s="25"/>
      <c r="D185" s="25"/>
    </row>
    <row r="186" spans="1:4" ht="20.25" x14ac:dyDescent="0.25">
      <c r="A186" s="94"/>
      <c r="B186" s="19"/>
      <c r="C186" s="25"/>
      <c r="D186" s="25"/>
    </row>
    <row r="187" spans="1:4" ht="20.25" x14ac:dyDescent="0.25">
      <c r="A187" s="94"/>
      <c r="B187" s="19"/>
      <c r="C187" s="25"/>
      <c r="D187" s="25"/>
    </row>
    <row r="188" spans="1:4" ht="20.25" x14ac:dyDescent="0.25">
      <c r="A188" s="94"/>
      <c r="B188" s="19"/>
      <c r="C188" s="25"/>
      <c r="D188" s="25"/>
    </row>
    <row r="189" spans="1:4" ht="20.25" x14ac:dyDescent="0.25">
      <c r="A189" s="94"/>
      <c r="B189" s="19"/>
      <c r="C189" s="25"/>
      <c r="D189" s="25"/>
    </row>
    <row r="190" spans="1:4" ht="20.25" x14ac:dyDescent="0.25">
      <c r="A190" s="94"/>
      <c r="B190" s="19"/>
      <c r="C190" s="25"/>
      <c r="D190" s="25"/>
    </row>
    <row r="191" spans="1:4" ht="20.25" x14ac:dyDescent="0.25">
      <c r="A191" s="94"/>
      <c r="B191" s="19"/>
      <c r="C191" s="25"/>
      <c r="D191" s="25"/>
    </row>
    <row r="192" spans="1:4" ht="20.25" x14ac:dyDescent="0.25">
      <c r="A192" s="94"/>
      <c r="B192" s="19"/>
      <c r="C192" s="25"/>
      <c r="D192" s="25"/>
    </row>
    <row r="193" spans="1:4" ht="20.25" x14ac:dyDescent="0.25">
      <c r="A193" s="94"/>
      <c r="B193" s="19"/>
      <c r="C193" s="25"/>
      <c r="D193" s="25"/>
    </row>
    <row r="194" spans="1:4" ht="20.25" x14ac:dyDescent="0.25">
      <c r="A194" s="94"/>
      <c r="B194" s="19"/>
      <c r="C194" s="25"/>
      <c r="D194" s="25"/>
    </row>
    <row r="195" spans="1:4" ht="20.25" x14ac:dyDescent="0.25">
      <c r="A195" s="94"/>
      <c r="B195" s="19"/>
      <c r="C195" s="25"/>
      <c r="D195" s="25"/>
    </row>
    <row r="196" spans="1:4" ht="20.25" x14ac:dyDescent="0.25">
      <c r="A196" s="94"/>
      <c r="B196" s="19"/>
      <c r="C196" s="25"/>
      <c r="D196" s="25"/>
    </row>
    <row r="197" spans="1:4" ht="20.25" x14ac:dyDescent="0.25">
      <c r="A197" s="94"/>
      <c r="B197" s="19"/>
      <c r="C197" s="25"/>
      <c r="D197" s="25"/>
    </row>
    <row r="198" spans="1:4" ht="20.25" x14ac:dyDescent="0.25">
      <c r="A198" s="94"/>
      <c r="B198" s="19"/>
      <c r="C198" s="25"/>
      <c r="D198" s="25"/>
    </row>
    <row r="199" spans="1:4" ht="20.25" x14ac:dyDescent="0.25">
      <c r="A199" s="94"/>
      <c r="B199" s="19"/>
      <c r="C199" s="25"/>
      <c r="D199" s="25"/>
    </row>
    <row r="200" spans="1:4" ht="20.25" x14ac:dyDescent="0.25">
      <c r="A200" s="94"/>
      <c r="B200" s="19"/>
      <c r="C200" s="25"/>
      <c r="D200" s="25"/>
    </row>
    <row r="201" spans="1:4" ht="20.25" x14ac:dyDescent="0.25">
      <c r="A201" s="94"/>
      <c r="B201" s="19"/>
      <c r="C201" s="25"/>
      <c r="D201" s="25"/>
    </row>
    <row r="202" spans="1:4" ht="20.25" x14ac:dyDescent="0.25">
      <c r="A202" s="94"/>
      <c r="B202" s="19"/>
      <c r="C202" s="25"/>
      <c r="D202" s="25"/>
    </row>
    <row r="203" spans="1:4" ht="20.25" x14ac:dyDescent="0.25">
      <c r="A203" s="94"/>
      <c r="B203" s="19"/>
      <c r="C203" s="25"/>
      <c r="D203" s="25"/>
    </row>
    <row r="204" spans="1:4" ht="20.25" x14ac:dyDescent="0.25">
      <c r="A204" s="94"/>
      <c r="B204" s="19"/>
      <c r="C204" s="25"/>
      <c r="D204" s="25"/>
    </row>
    <row r="205" spans="1:4" ht="20.25" x14ac:dyDescent="0.25">
      <c r="A205" s="94"/>
      <c r="B205" s="19"/>
      <c r="C205" s="25"/>
      <c r="D205" s="25"/>
    </row>
    <row r="206" spans="1:4" ht="20.25" x14ac:dyDescent="0.25">
      <c r="A206" s="94"/>
      <c r="B206" s="19"/>
      <c r="C206" s="25"/>
      <c r="D206" s="25"/>
    </row>
    <row r="207" spans="1:4" ht="20.25" x14ac:dyDescent="0.25">
      <c r="A207" s="94"/>
      <c r="B207" s="19"/>
      <c r="C207" s="25"/>
      <c r="D207" s="25"/>
    </row>
    <row r="208" spans="1:4" x14ac:dyDescent="0.25">
      <c r="A208" s="74"/>
      <c r="B208" s="19"/>
      <c r="C208" s="19"/>
      <c r="D208" s="19"/>
    </row>
    <row r="209" spans="1:8" ht="20.25" x14ac:dyDescent="0.25">
      <c r="A209" s="74"/>
      <c r="B209" s="21" t="s">
        <v>76</v>
      </c>
      <c r="C209" s="21" t="s">
        <v>124</v>
      </c>
      <c r="D209" s="24" t="s">
        <v>76</v>
      </c>
      <c r="E209" s="24" t="s">
        <v>124</v>
      </c>
    </row>
    <row r="210" spans="1:8" ht="21" x14ac:dyDescent="0.35">
      <c r="A210" s="74"/>
      <c r="B210" s="22" t="s">
        <v>78</v>
      </c>
      <c r="C210" s="22" t="s">
        <v>48</v>
      </c>
      <c r="D210" t="s">
        <v>78</v>
      </c>
      <c r="F210" t="str">
        <f>IF(NOT(ISBLANK(D210)),D210,IF(NOT(ISBLANK(E210)),"     "&amp;E210,FALSE))</f>
        <v>Afectación Económica o presupuestal</v>
      </c>
      <c r="G210" t="s">
        <v>78</v>
      </c>
      <c r="H210" t="str">
        <f>IF(NOT(ISERROR(MATCH(G210,_xlfn.ANCHORARRAY(B221),0))),F223&amp;"Por favor no seleccionar los criterios de impacto",G210)</f>
        <v>❌Por favor no seleccionar los criterios de impacto</v>
      </c>
    </row>
    <row r="211" spans="1:8" ht="21" x14ac:dyDescent="0.35">
      <c r="A211" s="74"/>
      <c r="B211" s="22" t="s">
        <v>78</v>
      </c>
      <c r="C211" s="22" t="s">
        <v>81</v>
      </c>
      <c r="E211" t="s">
        <v>48</v>
      </c>
      <c r="F211" t="str">
        <f t="shared" ref="F211:F221" si="0">IF(NOT(ISBLANK(D211)),D211,IF(NOT(ISBLANK(E211)),"     "&amp;E211,FALSE))</f>
        <v xml:space="preserve">     Afectación menor a 10 SMLMV .</v>
      </c>
    </row>
    <row r="212" spans="1:8" ht="21" x14ac:dyDescent="0.35">
      <c r="A212" s="74"/>
      <c r="B212" s="22" t="s">
        <v>78</v>
      </c>
      <c r="C212" s="22" t="s">
        <v>82</v>
      </c>
      <c r="E212" t="s">
        <v>81</v>
      </c>
      <c r="F212" t="str">
        <f t="shared" si="0"/>
        <v xml:space="preserve">     Entre 10 y 50 SMLMV </v>
      </c>
    </row>
    <row r="213" spans="1:8" ht="21" x14ac:dyDescent="0.35">
      <c r="A213" s="74"/>
      <c r="B213" s="22" t="s">
        <v>78</v>
      </c>
      <c r="C213" s="22" t="s">
        <v>83</v>
      </c>
      <c r="E213" t="s">
        <v>82</v>
      </c>
      <c r="F213" t="str">
        <f t="shared" si="0"/>
        <v xml:space="preserve">     Entre 50 y 100 SMLMV </v>
      </c>
    </row>
    <row r="214" spans="1:8" ht="21" x14ac:dyDescent="0.35">
      <c r="A214" s="74"/>
      <c r="B214" s="22" t="s">
        <v>78</v>
      </c>
      <c r="C214" s="22" t="s">
        <v>84</v>
      </c>
      <c r="E214" t="s">
        <v>83</v>
      </c>
      <c r="F214" t="str">
        <f t="shared" si="0"/>
        <v xml:space="preserve">     Entre 100 y 500 SMLMV </v>
      </c>
    </row>
    <row r="215" spans="1:8" ht="21" x14ac:dyDescent="0.35">
      <c r="A215" s="74"/>
      <c r="B215" s="22" t="s">
        <v>47</v>
      </c>
      <c r="C215" s="22" t="s">
        <v>85</v>
      </c>
      <c r="E215" t="s">
        <v>84</v>
      </c>
      <c r="F215" t="str">
        <f t="shared" si="0"/>
        <v xml:space="preserve">     Mayor a 500 SMLMV </v>
      </c>
    </row>
    <row r="216" spans="1:8" ht="21" x14ac:dyDescent="0.35">
      <c r="A216" s="74"/>
      <c r="B216" s="22" t="s">
        <v>47</v>
      </c>
      <c r="C216" s="22" t="s">
        <v>86</v>
      </c>
      <c r="D216" t="s">
        <v>47</v>
      </c>
      <c r="F216" t="str">
        <f t="shared" si="0"/>
        <v>Pérdida Reputacional</v>
      </c>
    </row>
    <row r="217" spans="1:8" ht="21" x14ac:dyDescent="0.35">
      <c r="A217" s="74"/>
      <c r="B217" s="22" t="s">
        <v>47</v>
      </c>
      <c r="C217" s="22" t="s">
        <v>88</v>
      </c>
      <c r="E217" t="s">
        <v>85</v>
      </c>
      <c r="F217" t="str">
        <f t="shared" si="0"/>
        <v xml:space="preserve">     El riesgo afecta la imagen de alguna área de la organización</v>
      </c>
    </row>
    <row r="218" spans="1:8" ht="21" x14ac:dyDescent="0.35">
      <c r="A218" s="74"/>
      <c r="B218" s="22" t="s">
        <v>47</v>
      </c>
      <c r="C218" s="22" t="s">
        <v>87</v>
      </c>
      <c r="E218" t="s">
        <v>86</v>
      </c>
      <c r="F218" t="str">
        <f t="shared" si="0"/>
        <v xml:space="preserve">     El riesgo afecta la imagen de la entidad internamente, de conocimiento general, nivel interno, de junta dircetiva y accionistas y/o de provedores</v>
      </c>
    </row>
    <row r="219" spans="1:8" ht="21" x14ac:dyDescent="0.35">
      <c r="A219" s="74"/>
      <c r="B219" s="22" t="s">
        <v>47</v>
      </c>
      <c r="C219" s="22" t="s">
        <v>106</v>
      </c>
      <c r="E219" t="s">
        <v>88</v>
      </c>
      <c r="F219" t="str">
        <f t="shared" si="0"/>
        <v xml:space="preserve">     El riesgo afecta la imagen de la entidad con algunos usuarios de relevancia frente al logro de los objetivos</v>
      </c>
    </row>
    <row r="220" spans="1:8" x14ac:dyDescent="0.25">
      <c r="A220" s="74"/>
      <c r="B220" s="23"/>
      <c r="C220" s="23"/>
      <c r="E220" t="s">
        <v>87</v>
      </c>
      <c r="F220" t="str">
        <f t="shared" si="0"/>
        <v xml:space="preserve">     El riesgo afecta la imagen de de la entidad con efecto publicitario sostenido a nivel de sector administrativo, nivel departamental o municipal</v>
      </c>
    </row>
    <row r="221" spans="1:8" x14ac:dyDescent="0.25">
      <c r="A221" s="74"/>
      <c r="B221" s="23" t="str" cm="1">
        <f t="array" ref="B221:B223">_xlfn.UNIQUE(Tabla1[[#All],[Criterios]])</f>
        <v>Criterios</v>
      </c>
      <c r="C221" s="23"/>
      <c r="E221" t="s">
        <v>106</v>
      </c>
      <c r="F221" t="str">
        <f t="shared" si="0"/>
        <v xml:space="preserve">     El riesgo afecta la imagen de la entidad a nivel nacional, con efecto publicitarios sostenible a nivel país</v>
      </c>
    </row>
    <row r="222" spans="1:8" x14ac:dyDescent="0.25">
      <c r="A222" s="74"/>
      <c r="B222" s="23" t="str">
        <v>Afectación Económica o presupuestal</v>
      </c>
      <c r="C222" s="23"/>
    </row>
    <row r="223" spans="1:8" x14ac:dyDescent="0.25">
      <c r="B223" s="23" t="str">
        <v>Pérdida Reputacional</v>
      </c>
      <c r="C223" s="23"/>
      <c r="F223" s="26" t="s">
        <v>126</v>
      </c>
    </row>
    <row r="224" spans="1:8" x14ac:dyDescent="0.25">
      <c r="B224" s="18"/>
      <c r="C224" s="18"/>
      <c r="F224" s="26" t="s">
        <v>127</v>
      </c>
    </row>
    <row r="225" spans="2:4" x14ac:dyDescent="0.25">
      <c r="B225" s="18"/>
      <c r="C225" s="18"/>
    </row>
    <row r="226" spans="2:4" x14ac:dyDescent="0.25">
      <c r="B226" s="18"/>
      <c r="C226" s="18"/>
    </row>
    <row r="227" spans="2:4" x14ac:dyDescent="0.25">
      <c r="B227" s="18"/>
      <c r="C227" s="18"/>
      <c r="D227" s="18"/>
    </row>
    <row r="228" spans="2:4" x14ac:dyDescent="0.25">
      <c r="B228" s="18"/>
      <c r="C228" s="18"/>
      <c r="D228" s="18"/>
    </row>
    <row r="229" spans="2:4" x14ac:dyDescent="0.25">
      <c r="B229" s="18"/>
      <c r="C229" s="18"/>
      <c r="D229" s="18"/>
    </row>
    <row r="230" spans="2:4" x14ac:dyDescent="0.25">
      <c r="B230" s="18"/>
      <c r="C230" s="18"/>
      <c r="D230" s="18"/>
    </row>
    <row r="231" spans="2:4" x14ac:dyDescent="0.25">
      <c r="B231" s="18"/>
      <c r="C231" s="18"/>
      <c r="D231" s="18"/>
    </row>
    <row r="232" spans="2:4" x14ac:dyDescent="0.25">
      <c r="B232" s="18"/>
      <c r="C232" s="18"/>
      <c r="D232" s="18"/>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4" workbookViewId="0">
      <selection activeCell="G9" sqref="G9"/>
    </sheetView>
  </sheetViews>
  <sheetFormatPr baseColWidth="10" defaultColWidth="14.28515625" defaultRowHeight="12.75" x14ac:dyDescent="0.2"/>
  <cols>
    <col min="1" max="2" width="14.28515625" style="79"/>
    <col min="3" max="3" width="17" style="79" customWidth="1"/>
    <col min="4" max="4" width="14.28515625" style="79"/>
    <col min="5" max="5" width="46" style="79" customWidth="1"/>
    <col min="6" max="16384" width="14.28515625" style="79"/>
  </cols>
  <sheetData>
    <row r="1" spans="2:6" ht="24" customHeight="1" thickBot="1" x14ac:dyDescent="0.25">
      <c r="B1" s="684" t="s">
        <v>68</v>
      </c>
      <c r="C1" s="685"/>
      <c r="D1" s="685"/>
      <c r="E1" s="685"/>
      <c r="F1" s="686"/>
    </row>
    <row r="2" spans="2:6" ht="16.5" thickBot="1" x14ac:dyDescent="0.3">
      <c r="B2" s="80"/>
      <c r="C2" s="80"/>
      <c r="D2" s="80"/>
      <c r="E2" s="80"/>
      <c r="F2" s="80"/>
    </row>
    <row r="3" spans="2:6" ht="16.5" thickBot="1" x14ac:dyDescent="0.25">
      <c r="B3" s="688" t="s">
        <v>54</v>
      </c>
      <c r="C3" s="689"/>
      <c r="D3" s="689"/>
      <c r="E3" s="92" t="s">
        <v>55</v>
      </c>
      <c r="F3" s="93" t="s">
        <v>56</v>
      </c>
    </row>
    <row r="4" spans="2:6" ht="31.5" x14ac:dyDescent="0.2">
      <c r="B4" s="690" t="s">
        <v>57</v>
      </c>
      <c r="C4" s="692" t="s">
        <v>12</v>
      </c>
      <c r="D4" s="81" t="s">
        <v>13</v>
      </c>
      <c r="E4" s="82" t="s">
        <v>58</v>
      </c>
      <c r="F4" s="83">
        <v>0.25</v>
      </c>
    </row>
    <row r="5" spans="2:6" ht="47.25" x14ac:dyDescent="0.2">
      <c r="B5" s="691"/>
      <c r="C5" s="693"/>
      <c r="D5" s="84" t="s">
        <v>14</v>
      </c>
      <c r="E5" s="85" t="s">
        <v>59</v>
      </c>
      <c r="F5" s="86">
        <v>0.15</v>
      </c>
    </row>
    <row r="6" spans="2:6" ht="47.25" x14ac:dyDescent="0.2">
      <c r="B6" s="691"/>
      <c r="C6" s="693"/>
      <c r="D6" s="84" t="s">
        <v>15</v>
      </c>
      <c r="E6" s="85" t="s">
        <v>60</v>
      </c>
      <c r="F6" s="86">
        <v>0.1</v>
      </c>
    </row>
    <row r="7" spans="2:6" ht="63" x14ac:dyDescent="0.2">
      <c r="B7" s="691"/>
      <c r="C7" s="693" t="s">
        <v>16</v>
      </c>
      <c r="D7" s="84" t="s">
        <v>9</v>
      </c>
      <c r="E7" s="85" t="s">
        <v>61</v>
      </c>
      <c r="F7" s="86">
        <v>0.25</v>
      </c>
    </row>
    <row r="8" spans="2:6" ht="31.5" x14ac:dyDescent="0.2">
      <c r="B8" s="691"/>
      <c r="C8" s="693"/>
      <c r="D8" s="84" t="s">
        <v>8</v>
      </c>
      <c r="E8" s="85" t="s">
        <v>62</v>
      </c>
      <c r="F8" s="86">
        <v>0.15</v>
      </c>
    </row>
    <row r="9" spans="2:6" ht="47.25" x14ac:dyDescent="0.2">
      <c r="B9" s="691" t="s">
        <v>141</v>
      </c>
      <c r="C9" s="693" t="s">
        <v>17</v>
      </c>
      <c r="D9" s="84" t="s">
        <v>18</v>
      </c>
      <c r="E9" s="85" t="s">
        <v>63</v>
      </c>
      <c r="F9" s="87" t="s">
        <v>64</v>
      </c>
    </row>
    <row r="10" spans="2:6" ht="63" x14ac:dyDescent="0.2">
      <c r="B10" s="691"/>
      <c r="C10" s="693"/>
      <c r="D10" s="84" t="s">
        <v>19</v>
      </c>
      <c r="E10" s="85" t="s">
        <v>65</v>
      </c>
      <c r="F10" s="87" t="s">
        <v>64</v>
      </c>
    </row>
    <row r="11" spans="2:6" ht="47.25" x14ac:dyDescent="0.2">
      <c r="B11" s="691"/>
      <c r="C11" s="693" t="s">
        <v>20</v>
      </c>
      <c r="D11" s="84" t="s">
        <v>21</v>
      </c>
      <c r="E11" s="85" t="s">
        <v>66</v>
      </c>
      <c r="F11" s="87" t="s">
        <v>64</v>
      </c>
    </row>
    <row r="12" spans="2:6" ht="47.25" x14ac:dyDescent="0.2">
      <c r="B12" s="691"/>
      <c r="C12" s="693"/>
      <c r="D12" s="84" t="s">
        <v>22</v>
      </c>
      <c r="E12" s="85" t="s">
        <v>67</v>
      </c>
      <c r="F12" s="87" t="s">
        <v>64</v>
      </c>
    </row>
    <row r="13" spans="2:6" ht="31.5" x14ac:dyDescent="0.2">
      <c r="B13" s="691"/>
      <c r="C13" s="693" t="s">
        <v>23</v>
      </c>
      <c r="D13" s="84" t="s">
        <v>107</v>
      </c>
      <c r="E13" s="85" t="s">
        <v>110</v>
      </c>
      <c r="F13" s="87" t="s">
        <v>64</v>
      </c>
    </row>
    <row r="14" spans="2:6" ht="32.25" thickBot="1" x14ac:dyDescent="0.25">
      <c r="B14" s="694"/>
      <c r="C14" s="695"/>
      <c r="D14" s="88" t="s">
        <v>108</v>
      </c>
      <c r="E14" s="89" t="s">
        <v>109</v>
      </c>
      <c r="F14" s="90" t="s">
        <v>64</v>
      </c>
    </row>
    <row r="15" spans="2:6" ht="49.5" customHeight="1" x14ac:dyDescent="0.2">
      <c r="B15" s="687" t="s">
        <v>138</v>
      </c>
      <c r="C15" s="687"/>
      <c r="D15" s="687"/>
      <c r="E15" s="687"/>
      <c r="F15" s="687"/>
    </row>
    <row r="16" spans="2:6" ht="27" customHeight="1" x14ac:dyDescent="0.25">
      <c r="B16" s="9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O21"/>
  <sheetViews>
    <sheetView workbookViewId="0">
      <selection activeCell="E27" sqref="E27"/>
    </sheetView>
  </sheetViews>
  <sheetFormatPr baseColWidth="10" defaultRowHeight="15" x14ac:dyDescent="0.25"/>
  <cols>
    <col min="2" max="15" width="11.42578125" style="116"/>
  </cols>
  <sheetData>
    <row r="2" spans="2:5" x14ac:dyDescent="0.25">
      <c r="B2" s="116" t="s">
        <v>30</v>
      </c>
      <c r="E2" s="116" t="s">
        <v>119</v>
      </c>
    </row>
    <row r="3" spans="2:5" x14ac:dyDescent="0.25">
      <c r="B3" s="116" t="s">
        <v>31</v>
      </c>
      <c r="E3" s="116" t="s">
        <v>118</v>
      </c>
    </row>
    <row r="4" spans="2:5" x14ac:dyDescent="0.25">
      <c r="B4" s="116" t="s">
        <v>122</v>
      </c>
      <c r="E4" s="116" t="s">
        <v>120</v>
      </c>
    </row>
    <row r="5" spans="2:5" x14ac:dyDescent="0.25">
      <c r="B5" s="116" t="s">
        <v>121</v>
      </c>
    </row>
    <row r="9" spans="2:5" x14ac:dyDescent="0.25">
      <c r="B9" s="116" t="s">
        <v>33</v>
      </c>
    </row>
    <row r="10" spans="2:5" x14ac:dyDescent="0.25">
      <c r="B10" s="116" t="s">
        <v>34</v>
      </c>
    </row>
    <row r="13" spans="2:5" x14ac:dyDescent="0.25">
      <c r="B13" s="116" t="s">
        <v>117</v>
      </c>
    </row>
    <row r="14" spans="2:5" x14ac:dyDescent="0.25">
      <c r="B14" s="116" t="s">
        <v>111</v>
      </c>
    </row>
    <row r="15" spans="2:5" x14ac:dyDescent="0.25">
      <c r="B15" s="116" t="s">
        <v>112</v>
      </c>
    </row>
    <row r="16" spans="2:5" x14ac:dyDescent="0.25">
      <c r="B16" s="116" t="s">
        <v>113</v>
      </c>
    </row>
    <row r="17" spans="2:2" x14ac:dyDescent="0.25">
      <c r="B17" s="116" t="s">
        <v>114</v>
      </c>
    </row>
    <row r="18" spans="2:2" x14ac:dyDescent="0.25">
      <c r="B18" s="116" t="s">
        <v>380</v>
      </c>
    </row>
    <row r="19" spans="2:2" x14ac:dyDescent="0.25">
      <c r="B19" s="116" t="s">
        <v>274</v>
      </c>
    </row>
    <row r="20" spans="2:2" x14ac:dyDescent="0.25">
      <c r="B20" s="116" t="s">
        <v>115</v>
      </c>
    </row>
    <row r="21" spans="2:2" x14ac:dyDescent="0.25">
      <c r="B21" s="116" t="s">
        <v>116</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A367E-A591-4677-9626-4B91C6F0919E}">
  <dimension ref="A1:BS181"/>
  <sheetViews>
    <sheetView showGridLines="0" topLeftCell="AT1" zoomScale="70" zoomScaleNormal="70" workbookViewId="0">
      <selection activeCell="F11" sqref="F11"/>
    </sheetView>
  </sheetViews>
  <sheetFormatPr baseColWidth="10" defaultRowHeight="16.5" x14ac:dyDescent="0.3"/>
  <cols>
    <col min="1" max="1" width="6.42578125" style="2" customWidth="1"/>
    <col min="2" max="4" width="41.42578125" style="114" customWidth="1"/>
    <col min="5" max="5" width="19.85546875" style="2" customWidth="1"/>
    <col min="6" max="6" width="28.7109375" style="2" customWidth="1"/>
    <col min="7" max="7" width="26.5703125" style="2" customWidth="1"/>
    <col min="8" max="8" width="32.42578125" style="1" customWidth="1"/>
    <col min="9" max="9" width="19" style="3" customWidth="1"/>
    <col min="10" max="10" width="25" style="3" customWidth="1"/>
    <col min="11" max="11" width="29.85546875" style="3" customWidth="1"/>
    <col min="12" max="12" width="25" style="3" customWidth="1"/>
    <col min="13" max="13" width="17.85546875" style="1" customWidth="1"/>
    <col min="14" max="14" width="20" style="1" customWidth="1"/>
    <col min="15" max="15" width="6.28515625" style="1" bestFit="1" customWidth="1"/>
    <col min="16" max="16" width="26.85546875" style="1" customWidth="1"/>
    <col min="17" max="17" width="3.5703125" style="1" hidden="1" customWidth="1"/>
    <col min="18" max="18" width="17.5703125" style="1" customWidth="1"/>
    <col min="19" max="19" width="6.28515625" style="1" bestFit="1" customWidth="1"/>
    <col min="20" max="20" width="16" style="1" customWidth="1"/>
    <col min="21" max="21" width="5.85546875" style="1" customWidth="1"/>
    <col min="22" max="22" width="31" style="1" customWidth="1"/>
    <col min="23" max="23" width="15.140625" style="1" bestFit="1" customWidth="1"/>
    <col min="24" max="24" width="6.85546875" style="1" customWidth="1"/>
    <col min="25" max="25" width="5" style="1" customWidth="1"/>
    <col min="26" max="26" width="5.5703125" style="1" customWidth="1"/>
    <col min="27" max="27" width="7.140625" style="1" customWidth="1"/>
    <col min="28" max="28" width="6.7109375" style="1" customWidth="1"/>
    <col min="29" max="29" width="7.5703125" style="1" customWidth="1"/>
    <col min="30" max="30" width="38.28515625" style="1" hidden="1" customWidth="1"/>
    <col min="31" max="31" width="8.7109375" style="1" customWidth="1"/>
    <col min="32" max="32" width="10.42578125" style="1" customWidth="1"/>
    <col min="33" max="33" width="9.28515625" style="1" customWidth="1"/>
    <col min="34" max="34" width="9.140625" style="1" customWidth="1"/>
    <col min="35" max="35" width="8.42578125" style="1" customWidth="1"/>
    <col min="36" max="36" width="7.28515625" style="1" customWidth="1"/>
    <col min="37" max="37" width="23" style="1" customWidth="1"/>
    <col min="38" max="38" width="18.85546875" style="1" customWidth="1"/>
    <col min="39" max="39" width="22.140625" style="1" customWidth="1"/>
    <col min="40" max="40" width="33.42578125" style="1" customWidth="1"/>
    <col min="41" max="41" width="18.5703125" style="1" customWidth="1"/>
    <col min="42" max="42" width="21" style="1" customWidth="1"/>
    <col min="43" max="43" width="23" style="1" customWidth="1"/>
    <col min="44" max="44" width="29.42578125" style="1" customWidth="1"/>
    <col min="45" max="45" width="18.85546875" style="1" customWidth="1"/>
    <col min="46" max="46" width="23" style="1" customWidth="1"/>
    <col min="47" max="47" width="29.140625" style="1" customWidth="1"/>
    <col min="48" max="48" width="29.5703125" style="1" customWidth="1"/>
    <col min="49" max="49" width="20.5703125" style="1" customWidth="1"/>
    <col min="50" max="51" width="23" style="1" customWidth="1"/>
    <col min="52" max="52" width="20.5703125" style="1" customWidth="1"/>
    <col min="53" max="53" width="23" style="1" customWidth="1"/>
    <col min="54" max="54" width="18.85546875" style="1" customWidth="1"/>
    <col min="55" max="55" width="18.5703125" style="1" customWidth="1"/>
    <col min="56" max="56" width="21" style="1" customWidth="1"/>
    <col min="57" max="16384" width="11.42578125" style="1"/>
  </cols>
  <sheetData>
    <row r="1" spans="1:71" customFormat="1" ht="34.5" customHeight="1" thickBot="1" x14ac:dyDescent="0.3">
      <c r="A1" s="696" t="s">
        <v>222</v>
      </c>
      <c r="B1" s="697"/>
      <c r="C1" s="697"/>
      <c r="D1" s="697"/>
      <c r="E1" s="697"/>
      <c r="F1" s="698"/>
      <c r="G1" s="492" t="s">
        <v>221</v>
      </c>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c r="AH1" s="493"/>
      <c r="AI1" s="493"/>
      <c r="AJ1" s="493"/>
      <c r="AK1" s="493"/>
      <c r="AL1" s="493"/>
      <c r="AM1" s="493"/>
      <c r="AN1" s="493"/>
      <c r="AO1" s="493"/>
      <c r="AP1" s="493"/>
      <c r="AQ1" s="494"/>
      <c r="AR1" s="354"/>
      <c r="AS1" s="355"/>
      <c r="AT1" s="355"/>
      <c r="AU1" s="355"/>
      <c r="AV1" s="355"/>
      <c r="AW1" s="355"/>
      <c r="AX1" s="355"/>
      <c r="AY1" s="356"/>
    </row>
    <row r="2" spans="1:71" customFormat="1" ht="39" customHeight="1" thickBot="1" x14ac:dyDescent="0.3">
      <c r="A2" s="699"/>
      <c r="B2" s="700"/>
      <c r="C2" s="700"/>
      <c r="D2" s="700"/>
      <c r="E2" s="700"/>
      <c r="F2" s="701"/>
      <c r="G2" s="495" t="s">
        <v>220</v>
      </c>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496"/>
      <c r="AO2" s="496"/>
      <c r="AP2" s="496"/>
      <c r="AQ2" s="497"/>
      <c r="AR2" s="357"/>
      <c r="AS2" s="358"/>
      <c r="AT2" s="358"/>
      <c r="AU2" s="358"/>
      <c r="AV2" s="358"/>
      <c r="AW2" s="358"/>
      <c r="AX2" s="358"/>
      <c r="AY2" s="359"/>
    </row>
    <row r="3" spans="1:71" customFormat="1" ht="26.25" customHeight="1" thickBot="1" x14ac:dyDescent="0.3">
      <c r="A3" s="498" t="s">
        <v>381</v>
      </c>
      <c r="B3" s="499"/>
      <c r="C3" s="500"/>
      <c r="D3" s="500"/>
      <c r="E3" s="500"/>
      <c r="F3" s="224"/>
      <c r="G3" s="501" t="s">
        <v>1105</v>
      </c>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3"/>
      <c r="AR3" s="360" t="s">
        <v>223</v>
      </c>
      <c r="AS3" s="361"/>
      <c r="AT3" s="361"/>
      <c r="AU3" s="361"/>
      <c r="AV3" s="361"/>
      <c r="AW3" s="361"/>
      <c r="AX3" s="361"/>
      <c r="AY3" s="362"/>
    </row>
    <row r="4" spans="1:71" ht="32.25" customHeight="1" thickBot="1" x14ac:dyDescent="0.35">
      <c r="A4" s="369" t="s">
        <v>219</v>
      </c>
      <c r="B4" s="370"/>
      <c r="C4" s="370"/>
      <c r="D4" s="370"/>
      <c r="E4" s="370"/>
      <c r="F4" s="370"/>
      <c r="G4" s="370"/>
      <c r="H4" s="370"/>
      <c r="I4" s="370"/>
      <c r="J4" s="370"/>
      <c r="K4" s="370"/>
      <c r="L4" s="370"/>
      <c r="M4" s="371"/>
      <c r="N4" s="704" t="s">
        <v>335</v>
      </c>
      <c r="O4" s="705"/>
      <c r="P4" s="705"/>
      <c r="Q4" s="705"/>
      <c r="R4" s="705"/>
      <c r="S4" s="705"/>
      <c r="T4" s="705"/>
      <c r="U4" s="706" t="s">
        <v>334</v>
      </c>
      <c r="V4" s="707"/>
      <c r="W4" s="707"/>
      <c r="X4" s="707"/>
      <c r="Y4" s="707"/>
      <c r="Z4" s="707"/>
      <c r="AA4" s="707"/>
      <c r="AB4" s="707"/>
      <c r="AC4" s="708"/>
      <c r="AD4" s="704" t="s">
        <v>333</v>
      </c>
      <c r="AE4" s="705"/>
      <c r="AF4" s="705"/>
      <c r="AG4" s="705"/>
      <c r="AH4" s="705"/>
      <c r="AI4" s="705"/>
      <c r="AJ4" s="709"/>
      <c r="AK4" s="369" t="s">
        <v>218</v>
      </c>
      <c r="AL4" s="370"/>
      <c r="AM4" s="370"/>
      <c r="AN4" s="370"/>
      <c r="AO4" s="378" t="s">
        <v>382</v>
      </c>
      <c r="AP4" s="379"/>
      <c r="AQ4" s="402" t="s">
        <v>216</v>
      </c>
      <c r="AR4" s="403"/>
      <c r="AS4" s="403"/>
      <c r="AT4" s="404"/>
      <c r="AU4" s="382" t="s">
        <v>215</v>
      </c>
      <c r="AV4" s="383"/>
      <c r="AW4" s="386" t="s">
        <v>214</v>
      </c>
      <c r="AX4" s="387"/>
      <c r="AY4" s="388"/>
      <c r="AZ4" s="4"/>
      <c r="BA4" s="4"/>
      <c r="BB4" s="4"/>
      <c r="BC4" s="4"/>
      <c r="BD4" s="4"/>
      <c r="BE4" s="4"/>
      <c r="BF4" s="4"/>
      <c r="BG4" s="4"/>
      <c r="BH4" s="4"/>
    </row>
    <row r="5" spans="1:71" ht="51" customHeight="1" thickBot="1" x14ac:dyDescent="0.35">
      <c r="A5" s="392" t="s">
        <v>339</v>
      </c>
      <c r="B5" s="363" t="s">
        <v>194</v>
      </c>
      <c r="C5" s="367" t="s">
        <v>383</v>
      </c>
      <c r="D5" s="367" t="s">
        <v>384</v>
      </c>
      <c r="E5" s="363" t="s">
        <v>332</v>
      </c>
      <c r="F5" s="367" t="s">
        <v>385</v>
      </c>
      <c r="G5" s="702" t="s">
        <v>331</v>
      </c>
      <c r="H5" s="367" t="s">
        <v>213</v>
      </c>
      <c r="I5" s="363" t="s">
        <v>322</v>
      </c>
      <c r="J5" s="367" t="s">
        <v>386</v>
      </c>
      <c r="K5" s="367" t="s">
        <v>345</v>
      </c>
      <c r="L5" s="367" t="s">
        <v>387</v>
      </c>
      <c r="M5" s="363" t="s">
        <v>330</v>
      </c>
      <c r="N5" s="363" t="s">
        <v>329</v>
      </c>
      <c r="O5" s="363" t="s">
        <v>4</v>
      </c>
      <c r="P5" s="363" t="s">
        <v>328</v>
      </c>
      <c r="Q5" s="400" t="s">
        <v>80</v>
      </c>
      <c r="R5" s="363" t="s">
        <v>327</v>
      </c>
      <c r="S5" s="363" t="s">
        <v>4</v>
      </c>
      <c r="T5" s="363" t="s">
        <v>326</v>
      </c>
      <c r="U5" s="392" t="s">
        <v>10</v>
      </c>
      <c r="V5" s="408" t="s">
        <v>325</v>
      </c>
      <c r="W5" s="408" t="s">
        <v>11</v>
      </c>
      <c r="X5" s="416" t="s">
        <v>7</v>
      </c>
      <c r="Y5" s="417"/>
      <c r="Z5" s="417"/>
      <c r="AA5" s="417"/>
      <c r="AB5" s="417"/>
      <c r="AC5" s="418"/>
      <c r="AD5" s="419" t="s">
        <v>123</v>
      </c>
      <c r="AE5" s="421" t="s">
        <v>36</v>
      </c>
      <c r="AF5" s="421" t="s">
        <v>4</v>
      </c>
      <c r="AG5" s="421" t="s">
        <v>37</v>
      </c>
      <c r="AH5" s="421" t="s">
        <v>4</v>
      </c>
      <c r="AI5" s="421" t="s">
        <v>39</v>
      </c>
      <c r="AJ5" s="392" t="s">
        <v>28</v>
      </c>
      <c r="AK5" s="352" t="s">
        <v>210</v>
      </c>
      <c r="AL5" s="352" t="s">
        <v>209</v>
      </c>
      <c r="AM5" s="352" t="s">
        <v>336</v>
      </c>
      <c r="AN5" s="367" t="s">
        <v>211</v>
      </c>
      <c r="AO5" s="380"/>
      <c r="AP5" s="381"/>
      <c r="AQ5" s="405"/>
      <c r="AR5" s="406"/>
      <c r="AS5" s="406"/>
      <c r="AT5" s="407"/>
      <c r="AU5" s="384"/>
      <c r="AV5" s="385"/>
      <c r="AW5" s="389"/>
      <c r="AX5" s="390"/>
      <c r="AY5" s="391"/>
      <c r="AZ5" s="4"/>
      <c r="BA5" s="4"/>
      <c r="BB5" s="4"/>
      <c r="BC5" s="4"/>
      <c r="BD5" s="4"/>
      <c r="BE5" s="4"/>
      <c r="BF5" s="4"/>
      <c r="BG5" s="4"/>
      <c r="BH5" s="4"/>
    </row>
    <row r="6" spans="1:71" ht="28.5" customHeight="1" thickBot="1" x14ac:dyDescent="0.35">
      <c r="A6" s="393"/>
      <c r="B6" s="364"/>
      <c r="C6" s="368"/>
      <c r="D6" s="368"/>
      <c r="E6" s="364"/>
      <c r="F6" s="368"/>
      <c r="G6" s="703"/>
      <c r="H6" s="368"/>
      <c r="I6" s="364"/>
      <c r="J6" s="368"/>
      <c r="K6" s="368"/>
      <c r="L6" s="368"/>
      <c r="M6" s="364"/>
      <c r="N6" s="364"/>
      <c r="O6" s="364"/>
      <c r="P6" s="364"/>
      <c r="Q6" s="401"/>
      <c r="R6" s="364"/>
      <c r="S6" s="364"/>
      <c r="T6" s="364"/>
      <c r="U6" s="393"/>
      <c r="V6" s="409"/>
      <c r="W6" s="409"/>
      <c r="X6" s="413" t="s">
        <v>12</v>
      </c>
      <c r="Y6" s="413" t="s">
        <v>16</v>
      </c>
      <c r="Z6" s="413" t="s">
        <v>27</v>
      </c>
      <c r="AA6" s="413" t="s">
        <v>17</v>
      </c>
      <c r="AB6" s="413" t="s">
        <v>20</v>
      </c>
      <c r="AC6" s="415" t="s">
        <v>23</v>
      </c>
      <c r="AD6" s="420"/>
      <c r="AE6" s="422"/>
      <c r="AF6" s="422"/>
      <c r="AG6" s="422"/>
      <c r="AH6" s="422"/>
      <c r="AI6" s="422"/>
      <c r="AJ6" s="393"/>
      <c r="AK6" s="353"/>
      <c r="AL6" s="353"/>
      <c r="AM6" s="353"/>
      <c r="AN6" s="368"/>
      <c r="AO6" s="717" t="s">
        <v>210</v>
      </c>
      <c r="AP6" s="717" t="s">
        <v>209</v>
      </c>
      <c r="AQ6" s="472" t="s">
        <v>207</v>
      </c>
      <c r="AR6" s="472" t="s">
        <v>337</v>
      </c>
      <c r="AS6" s="472" t="s">
        <v>338</v>
      </c>
      <c r="AT6" s="472" t="s">
        <v>205</v>
      </c>
      <c r="AU6" s="715" t="s">
        <v>208</v>
      </c>
      <c r="AV6" s="715" t="s">
        <v>205</v>
      </c>
      <c r="AW6" s="710" t="s">
        <v>207</v>
      </c>
      <c r="AX6" s="710" t="s">
        <v>206</v>
      </c>
      <c r="AY6" s="710" t="s">
        <v>205</v>
      </c>
      <c r="AZ6" s="4"/>
      <c r="BA6" s="4"/>
      <c r="BB6" s="4"/>
      <c r="BC6" s="4"/>
      <c r="BD6" s="4"/>
      <c r="BE6" s="4"/>
      <c r="BF6" s="4"/>
      <c r="BG6" s="4"/>
      <c r="BH6" s="4"/>
    </row>
    <row r="7" spans="1:71" ht="21.75" customHeight="1" thickBot="1" x14ac:dyDescent="0.35">
      <c r="A7" s="393"/>
      <c r="B7" s="364"/>
      <c r="C7" s="368"/>
      <c r="D7" s="368"/>
      <c r="E7" s="364"/>
      <c r="F7" s="368"/>
      <c r="G7" s="703"/>
      <c r="H7" s="423"/>
      <c r="I7" s="364"/>
      <c r="J7" s="368"/>
      <c r="K7" s="423"/>
      <c r="L7" s="368"/>
      <c r="M7" s="364"/>
      <c r="N7" s="364"/>
      <c r="O7" s="364"/>
      <c r="P7" s="364"/>
      <c r="Q7" s="401"/>
      <c r="R7" s="364"/>
      <c r="S7" s="364"/>
      <c r="T7" s="364"/>
      <c r="U7" s="393"/>
      <c r="V7" s="409"/>
      <c r="W7" s="409"/>
      <c r="X7" s="414"/>
      <c r="Y7" s="414"/>
      <c r="Z7" s="414"/>
      <c r="AA7" s="414"/>
      <c r="AB7" s="414"/>
      <c r="AC7" s="415"/>
      <c r="AD7" s="420"/>
      <c r="AE7" s="422"/>
      <c r="AF7" s="422"/>
      <c r="AG7" s="422"/>
      <c r="AH7" s="422"/>
      <c r="AI7" s="422"/>
      <c r="AJ7" s="393"/>
      <c r="AK7" s="353"/>
      <c r="AL7" s="353"/>
      <c r="AM7" s="353"/>
      <c r="AN7" s="367" t="s">
        <v>388</v>
      </c>
      <c r="AO7" s="718"/>
      <c r="AP7" s="718"/>
      <c r="AQ7" s="473"/>
      <c r="AR7" s="473"/>
      <c r="AS7" s="473"/>
      <c r="AT7" s="473"/>
      <c r="AU7" s="716"/>
      <c r="AV7" s="716"/>
      <c r="AW7" s="711"/>
      <c r="AX7" s="711"/>
      <c r="AY7" s="711"/>
      <c r="AZ7" s="4"/>
      <c r="BA7" s="4"/>
      <c r="BB7" s="4"/>
      <c r="BC7" s="4"/>
      <c r="BD7" s="4"/>
      <c r="BE7" s="4"/>
      <c r="BF7" s="4"/>
      <c r="BG7" s="4"/>
      <c r="BH7" s="4"/>
      <c r="BI7" s="4"/>
      <c r="BJ7" s="4"/>
      <c r="BK7" s="4"/>
      <c r="BL7" s="4"/>
      <c r="BM7" s="4"/>
      <c r="BN7" s="4"/>
      <c r="BO7" s="4"/>
      <c r="BP7" s="4"/>
      <c r="BQ7" s="4"/>
      <c r="BR7" s="4"/>
      <c r="BS7" s="4"/>
    </row>
    <row r="8" spans="1:71" s="20" customFormat="1" ht="62.25" customHeight="1" thickBot="1" x14ac:dyDescent="0.3">
      <c r="A8" s="393"/>
      <c r="B8" s="364"/>
      <c r="C8" s="368"/>
      <c r="D8" s="368"/>
      <c r="E8" s="364"/>
      <c r="F8" s="368"/>
      <c r="G8" s="703"/>
      <c r="H8" s="303" t="s">
        <v>204</v>
      </c>
      <c r="I8" s="364"/>
      <c r="J8" s="368"/>
      <c r="K8" s="303" t="s">
        <v>360</v>
      </c>
      <c r="L8" s="368"/>
      <c r="M8" s="364"/>
      <c r="N8" s="364"/>
      <c r="O8" s="364"/>
      <c r="P8" s="364"/>
      <c r="Q8" s="401"/>
      <c r="R8" s="364"/>
      <c r="S8" s="364"/>
      <c r="T8" s="364"/>
      <c r="U8" s="393"/>
      <c r="V8" s="409"/>
      <c r="W8" s="409"/>
      <c r="X8" s="414"/>
      <c r="Y8" s="414"/>
      <c r="Z8" s="414"/>
      <c r="AA8" s="414"/>
      <c r="AB8" s="414"/>
      <c r="AC8" s="415"/>
      <c r="AD8" s="420"/>
      <c r="AE8" s="422"/>
      <c r="AF8" s="422"/>
      <c r="AG8" s="422"/>
      <c r="AH8" s="422"/>
      <c r="AI8" s="422"/>
      <c r="AJ8" s="393"/>
      <c r="AK8" s="353"/>
      <c r="AL8" s="353"/>
      <c r="AM8" s="353"/>
      <c r="AN8" s="368"/>
      <c r="AO8" s="719"/>
      <c r="AP8" s="718"/>
      <c r="AQ8" s="227" t="s">
        <v>203</v>
      </c>
      <c r="AR8" s="474"/>
      <c r="AS8" s="474"/>
      <c r="AT8" s="474"/>
      <c r="AU8" s="716"/>
      <c r="AV8" s="716"/>
      <c r="AW8" s="711"/>
      <c r="AX8" s="711"/>
      <c r="AY8" s="711"/>
    </row>
    <row r="9" spans="1:71" s="153" customFormat="1" ht="48.75" customHeight="1" x14ac:dyDescent="0.25">
      <c r="A9" s="442">
        <v>1</v>
      </c>
      <c r="B9" s="410"/>
      <c r="C9" s="712"/>
      <c r="D9" s="712"/>
      <c r="E9" s="445"/>
      <c r="F9" s="222"/>
      <c r="G9" s="230"/>
      <c r="H9" s="448"/>
      <c r="I9" s="433"/>
      <c r="J9" s="448"/>
      <c r="K9" s="180"/>
      <c r="L9" s="720"/>
      <c r="M9" s="436"/>
      <c r="N9" s="427" t="str">
        <f>IF(M9&lt;=0,"",IF(M9&lt;=2,"Muy Baja",IF(M9&lt;=24,"Baja",IF(M9&lt;=500,"Media",IF(M9&lt;=5000,"Alta","Muy Alta")))))</f>
        <v/>
      </c>
      <c r="O9" s="424" t="str">
        <f>IF(N9="","",IF(N9="Muy Baja",0.2,IF(N9="Baja",0.4,IF(N9="Media",0.6,IF(N9="Alta",0.8,IF(N9="Muy Alta",1,))))))</f>
        <v/>
      </c>
      <c r="P9" s="439"/>
      <c r="Q9" s="424">
        <f>IF(NOT(ISERROR(MATCH(P9,'[1]Tabla Impacto'!$B$221:$B$223,0))),'[1]Tabla Impacto'!$F$223&amp;"Por favor no seleccionar los criterios de impacto(Afectación Económica o presupuestal y Pérdida Reputacional)",P9)</f>
        <v>0</v>
      </c>
      <c r="R9" s="427" t="str">
        <f>IF(OR(Q9='[1]Tabla Impacto'!$C$11,Q9='[1]Tabla Impacto'!$D$11),"Leve",IF(OR(Q9='[1]Tabla Impacto'!$C$12,Q9='[1]Tabla Impacto'!$D$12),"Menor",IF(OR(Q9='[1]Tabla Impacto'!$C$13,Q9='[1]Tabla Impacto'!$D$13),"Moderado",IF(OR(Q9='[1]Tabla Impacto'!$C$14,Q9='[1]Tabla Impacto'!$D$14),"Mayor",IF(OR(Q9='[1]Tabla Impacto'!$C$15,Q9='[1]Tabla Impacto'!$D$15),"Catastrófico","")))))</f>
        <v/>
      </c>
      <c r="S9" s="424" t="str">
        <f>IF(R9="","",IF(R9="Leve",0.2,IF(R9="Menor",0.4,IF(R9="Moderado",0.6,IF(R9="Mayor",0.8,IF(R9="Catastrófico",1,))))))</f>
        <v/>
      </c>
      <c r="T9" s="430" t="str">
        <f>IF(OR(AND(N9="Muy Baja",R9="Leve"),AND(N9="Muy Baja",R9="Menor"),AND(N9="Baja",R9="Leve")),"Bajo",IF(OR(AND(N9="Muy baja",R9="Moderado"),AND(N9="Baja",R9="Menor"),AND(N9="Baja",R9="Moderado"),AND(N9="Media",R9="Leve"),AND(N9="Media",R9="Menor"),AND(N9="Media",R9="Moderado"),AND(N9="Alta",R9="Leve"),AND(N9="Alta",R9="Menor")),"Moderado",IF(OR(AND(N9="Muy Baja",R9="Mayor"),AND(N9="Baja",R9="Mayor"),AND(N9="Media",R9="Mayor"),AND(N9="Alta",R9="Moderado"),AND(N9="Alta",R9="Mayor"),AND(N9="Muy Alta",R9="Leve"),AND(N9="Muy Alta",R9="Menor"),AND(N9="Muy Alta",R9="Moderado"),AND(N9="Muy Alta",R9="Mayor")),"Alto",IF(OR(AND(N9="Muy Baja",R9="Catastrófico"),AND(N9="Baja",R9="Catastrófico"),AND(N9="Media",R9="Catastrófico"),AND(N9="Alta",R9="Catastrófico"),AND(N9="Muy Alta",R9="Catastrófico")),"Extremo",""))))</f>
        <v/>
      </c>
      <c r="U9" s="156">
        <v>1</v>
      </c>
      <c r="V9" s="231"/>
      <c r="W9" s="314" t="str">
        <f>IF(OR(X9="Preventivo",X9="Detectivo"),"Probabilidad",IF(X9="Correctivo","Impacto",""))</f>
        <v/>
      </c>
      <c r="X9" s="159"/>
      <c r="Y9" s="159"/>
      <c r="Z9" s="315" t="str">
        <f>IF(AND(X9="Preventivo",Y9="Automático"),"50%",IF(AND(X9="Preventivo",Y9="Manual"),"40%",IF(AND(X9="Detectivo",Y9="Automático"),"40%",IF(AND(X9="Detectivo",Y9="Manual"),"30%",IF(AND(X9="Correctivo",Y9="Automático"),"35%",IF(AND(X9="Correctivo",Y9="Manual"),"25%",""))))))</f>
        <v/>
      </c>
      <c r="AA9" s="159"/>
      <c r="AB9" s="159"/>
      <c r="AC9" s="159"/>
      <c r="AD9" s="316" t="str">
        <f>IFERROR(IF(W9="Probabilidad",(O9-(+O9*Z9)),IF(W9="Impacto",O9,"")),"")</f>
        <v/>
      </c>
      <c r="AE9" s="317" t="str">
        <f>IFERROR(IF(AD9="","",IF(AD9&lt;=0.2,"Muy Baja",IF(AD9&lt;=0.4,"Baja",IF(AD9&lt;=0.6,"Media",IF(AD9&lt;=0.8,"Alta","Muy Alta"))))),"")</f>
        <v/>
      </c>
      <c r="AF9" s="315" t="str">
        <f>+AD9</f>
        <v/>
      </c>
      <c r="AG9" s="317" t="str">
        <f>IFERROR(IF(AH9="","",IF(AH9&lt;=0.2,"Leve",IF(AH9&lt;=0.4,"Menor",IF(AH9&lt;=0.6,"Moderado",IF(AH9&lt;=0.8,"Mayor","Catastrófico"))))),"")</f>
        <v/>
      </c>
      <c r="AH9" s="315" t="str">
        <f>IFERROR(IF(W9="Impacto",(S9-(+S9*Z9)),IF(W9="Probabilidad",S9,"")),"")</f>
        <v/>
      </c>
      <c r="AI9" s="318" t="str">
        <f>IFERROR(IF(OR(AND(AE9="Muy Baja",AG9="Leve"),AND(AE9="Muy Baja",AG9="Menor"),AND(AE9="Baja",AG9="Leve")),"Bajo",IF(OR(AND(AE9="Muy baja",AG9="Moderado"),AND(AE9="Baja",AG9="Menor"),AND(AE9="Baja",AG9="Moderado"),AND(AE9="Media",AG9="Leve"),AND(AE9="Media",AG9="Menor"),AND(AE9="Media",AG9="Moderado"),AND(AE9="Alta",AG9="Leve"),AND(AE9="Alta",AG9="Menor")),"Moderado",IF(OR(AND(AE9="Muy Baja",AG9="Mayor"),AND(AE9="Baja",AG9="Mayor"),AND(AE9="Media",AG9="Mayor"),AND(AE9="Alta",AG9="Moderado"),AND(AE9="Alta",AG9="Mayor"),AND(AE9="Muy Alta",AG9="Leve"),AND(AE9="Muy Alta",AG9="Menor"),AND(AE9="Muy Alta",AG9="Moderado"),AND(AE9="Muy Alta",AG9="Mayor")),"Alto",IF(OR(AND(AE9="Muy Baja",AG9="Catastrófico"),AND(AE9="Baja",AG9="Catastrófico"),AND(AE9="Media",AG9="Catastrófico"),AND(AE9="Alta",AG9="Catastrófico"),AND(AE9="Muy Alta",AG9="Catastrófico")),"Extremo","")))),"")</f>
        <v/>
      </c>
      <c r="AJ9" s="468"/>
      <c r="AK9" s="164"/>
      <c r="AL9" s="165"/>
      <c r="AM9" s="166"/>
      <c r="AN9" s="166"/>
      <c r="AO9" s="445"/>
      <c r="AP9" s="445"/>
      <c r="AQ9" s="445"/>
      <c r="AR9" s="166"/>
      <c r="AS9" s="350"/>
      <c r="AT9" s="477"/>
      <c r="AU9" s="445"/>
      <c r="AV9" s="477"/>
      <c r="AW9" s="445"/>
      <c r="AX9" s="445"/>
      <c r="AY9" s="478"/>
      <c r="AZ9" s="154"/>
      <c r="BA9" s="154"/>
      <c r="BB9" s="154"/>
      <c r="BC9" s="154"/>
      <c r="BD9" s="154"/>
      <c r="BE9" s="154"/>
      <c r="BF9" s="154"/>
      <c r="BG9" s="154"/>
      <c r="BH9" s="154"/>
      <c r="BI9" s="154"/>
      <c r="BJ9" s="154"/>
      <c r="BK9" s="154"/>
      <c r="BL9" s="154"/>
      <c r="BM9" s="154"/>
      <c r="BN9" s="154"/>
      <c r="BO9" s="154"/>
      <c r="BP9" s="154"/>
    </row>
    <row r="10" spans="1:71" s="153" customFormat="1" ht="48.75" customHeight="1" x14ac:dyDescent="0.25">
      <c r="A10" s="443"/>
      <c r="B10" s="411"/>
      <c r="C10" s="713"/>
      <c r="D10" s="713"/>
      <c r="E10" s="446"/>
      <c r="F10" s="148"/>
      <c r="G10" s="232"/>
      <c r="H10" s="449"/>
      <c r="I10" s="434"/>
      <c r="J10" s="449"/>
      <c r="K10" s="181"/>
      <c r="L10" s="721"/>
      <c r="M10" s="437"/>
      <c r="N10" s="428"/>
      <c r="O10" s="425"/>
      <c r="P10" s="440"/>
      <c r="Q10" s="425">
        <f>IF(NOT(ISERROR(MATCH(P10,_xlfn.ANCHORARRAY(K21),0))),O23&amp;"Por favor no seleccionar los criterios de impacto",P10)</f>
        <v>0</v>
      </c>
      <c r="R10" s="428"/>
      <c r="S10" s="425"/>
      <c r="T10" s="431"/>
      <c r="U10" s="135">
        <v>2</v>
      </c>
      <c r="V10" s="115"/>
      <c r="W10" s="319" t="str">
        <f>IF(OR(X10="Preventivo",X10="Detectivo"),"Probabilidad",IF(X10="Correctivo","Impacto",""))</f>
        <v/>
      </c>
      <c r="X10" s="143"/>
      <c r="Y10" s="143"/>
      <c r="Z10" s="320" t="str">
        <f t="shared" ref="Z10:Z14" si="0">IF(AND(X10="Preventivo",Y10="Automático"),"50%",IF(AND(X10="Preventivo",Y10="Manual"),"40%",IF(AND(X10="Detectivo",Y10="Automático"),"40%",IF(AND(X10="Detectivo",Y10="Manual"),"30%",IF(AND(X10="Correctivo",Y10="Automático"),"35%",IF(AND(X10="Correctivo",Y10="Manual"),"25%",""))))))</f>
        <v/>
      </c>
      <c r="AA10" s="143"/>
      <c r="AB10" s="143"/>
      <c r="AC10" s="143"/>
      <c r="AD10" s="321" t="str">
        <f>IFERROR(IF(AND(W9="Probabilidad",W10="Probabilidad"),(AF9-(+AF9*Z10)),IF(W10="Probabilidad",(O9-(+O9*Z10)),IF(W10="Impacto",AF9,""))),"")</f>
        <v/>
      </c>
      <c r="AE10" s="322" t="str">
        <f t="shared" ref="AE10:AE68" si="1">IFERROR(IF(AD10="","",IF(AD10&lt;=0.2,"Muy Baja",IF(AD10&lt;=0.4,"Baja",IF(AD10&lt;=0.6,"Media",IF(AD10&lt;=0.8,"Alta","Muy Alta"))))),"")</f>
        <v/>
      </c>
      <c r="AF10" s="320" t="str">
        <f t="shared" ref="AF10:AF14" si="2">+AD10</f>
        <v/>
      </c>
      <c r="AG10" s="322" t="str">
        <f t="shared" ref="AG10:AG68" si="3">IFERROR(IF(AH10="","",IF(AH10&lt;=0.2,"Leve",IF(AH10&lt;=0.4,"Menor",IF(AH10&lt;=0.6,"Moderado",IF(AH10&lt;=0.8,"Mayor","Catastrófico"))))),"")</f>
        <v/>
      </c>
      <c r="AH10" s="320" t="str">
        <f>IFERROR(IF(AND(W9="Impacto",W10="Impacto"),(AH9-(+AH9*Z10)),IF(W10="Impacto",(S9-(+S9*Z10)),IF(W10="Probabilidad",AH9,""))),"")</f>
        <v/>
      </c>
      <c r="AI10" s="323" t="str">
        <f t="shared" ref="AI10:AI14" si="4">IFERROR(IF(OR(AND(AE10="Muy Baja",AG10="Leve"),AND(AE10="Muy Baja",AG10="Menor"),AND(AE10="Baja",AG10="Leve")),"Bajo",IF(OR(AND(AE10="Muy baja",AG10="Moderado"),AND(AE10="Baja",AG10="Menor"),AND(AE10="Baja",AG10="Moderado"),AND(AE10="Media",AG10="Leve"),AND(AE10="Media",AG10="Menor"),AND(AE10="Media",AG10="Moderado"),AND(AE10="Alta",AG10="Leve"),AND(AE10="Alta",AG10="Menor")),"Moderado",IF(OR(AND(AE10="Muy Baja",AG10="Mayor"),AND(AE10="Baja",AG10="Mayor"),AND(AE10="Media",AG10="Mayor"),AND(AE10="Alta",AG10="Moderado"),AND(AE10="Alta",AG10="Mayor"),AND(AE10="Muy Alta",AG10="Leve"),AND(AE10="Muy Alta",AG10="Menor"),AND(AE10="Muy Alta",AG10="Moderado"),AND(AE10="Muy Alta",AG10="Mayor")),"Alto",IF(OR(AND(AE10="Muy Baja",AG10="Catastrófico"),AND(AE10="Baja",AG10="Catastrófico"),AND(AE10="Media",AG10="Catastrófico"),AND(AE10="Alta",AG10="Catastrófico"),AND(AE10="Muy Alta",AG10="Catastrófico")),"Extremo","")))),"")</f>
        <v/>
      </c>
      <c r="AJ10" s="469"/>
      <c r="AK10" s="148"/>
      <c r="AL10" s="147"/>
      <c r="AM10" s="142"/>
      <c r="AN10" s="142"/>
      <c r="AO10" s="446"/>
      <c r="AP10" s="446"/>
      <c r="AQ10" s="446"/>
      <c r="AR10" s="348"/>
      <c r="AS10" s="147"/>
      <c r="AT10" s="723"/>
      <c r="AU10" s="446"/>
      <c r="AV10" s="446"/>
      <c r="AW10" s="446"/>
      <c r="AX10" s="446"/>
      <c r="AY10" s="479"/>
      <c r="AZ10" s="154"/>
      <c r="BA10" s="154"/>
      <c r="BB10" s="154"/>
      <c r="BC10" s="154"/>
      <c r="BD10" s="154"/>
      <c r="BE10" s="154"/>
      <c r="BF10" s="154"/>
      <c r="BG10" s="154"/>
      <c r="BH10" s="154"/>
      <c r="BI10" s="154"/>
      <c r="BJ10" s="154"/>
      <c r="BK10" s="154"/>
      <c r="BL10" s="154"/>
      <c r="BM10" s="154"/>
      <c r="BN10" s="154"/>
      <c r="BO10" s="154"/>
      <c r="BP10" s="154"/>
    </row>
    <row r="11" spans="1:71" s="153" customFormat="1" ht="48.75" customHeight="1" x14ac:dyDescent="0.25">
      <c r="A11" s="443"/>
      <c r="B11" s="411"/>
      <c r="C11" s="713"/>
      <c r="D11" s="713"/>
      <c r="E11" s="446"/>
      <c r="F11" s="148"/>
      <c r="G11" s="232"/>
      <c r="H11" s="449"/>
      <c r="I11" s="434"/>
      <c r="J11" s="449"/>
      <c r="K11" s="181"/>
      <c r="L11" s="721"/>
      <c r="M11" s="437"/>
      <c r="N11" s="428"/>
      <c r="O11" s="425"/>
      <c r="P11" s="440"/>
      <c r="Q11" s="425">
        <f>IF(NOT(ISERROR(MATCH(P11,_xlfn.ANCHORARRAY(K22),0))),O24&amp;"Por favor no seleccionar los criterios de impacto",P11)</f>
        <v>0</v>
      </c>
      <c r="R11" s="428"/>
      <c r="S11" s="425"/>
      <c r="T11" s="431"/>
      <c r="U11" s="135">
        <v>3</v>
      </c>
      <c r="V11" s="115"/>
      <c r="W11" s="319" t="str">
        <f>IF(OR(X11="Preventivo",X11="Detectivo"),"Probabilidad",IF(X11="Correctivo","Impacto",""))</f>
        <v/>
      </c>
      <c r="X11" s="143"/>
      <c r="Y11" s="143"/>
      <c r="Z11" s="320" t="str">
        <f t="shared" si="0"/>
        <v/>
      </c>
      <c r="AA11" s="143"/>
      <c r="AB11" s="143"/>
      <c r="AC11" s="143"/>
      <c r="AD11" s="321" t="str">
        <f>IFERROR(IF(AND(W10="Probabilidad",W11="Probabilidad"),(AF10-(+AF10*Z11)),IF(AND(W10="Impacto",W11="Probabilidad"),(AF9-(+AF9*Z11)),IF(W11="Impacto",AF10,""))),"")</f>
        <v/>
      </c>
      <c r="AE11" s="322" t="str">
        <f t="shared" si="1"/>
        <v/>
      </c>
      <c r="AF11" s="320" t="str">
        <f t="shared" si="2"/>
        <v/>
      </c>
      <c r="AG11" s="322" t="str">
        <f t="shared" si="3"/>
        <v/>
      </c>
      <c r="AH11" s="320" t="str">
        <f>IFERROR(IF(AND(W10="Impacto",W11="Impacto"),(AH10-(+AH10*Z11)),IF(AND(W10="Probabilidad",W11="Impacto"),(AH9-(+AH9*Z11)),IF(W11="Probabilidad",AH10,""))),"")</f>
        <v/>
      </c>
      <c r="AI11" s="323" t="str">
        <f t="shared" si="4"/>
        <v/>
      </c>
      <c r="AJ11" s="469"/>
      <c r="AK11" s="148"/>
      <c r="AL11" s="147"/>
      <c r="AM11" s="142"/>
      <c r="AN11" s="142"/>
      <c r="AO11" s="446"/>
      <c r="AP11" s="446"/>
      <c r="AQ11" s="446"/>
      <c r="AR11" s="348"/>
      <c r="AS11" s="147"/>
      <c r="AT11" s="723"/>
      <c r="AU11" s="446"/>
      <c r="AV11" s="446"/>
      <c r="AW11" s="446"/>
      <c r="AX11" s="446"/>
      <c r="AY11" s="479"/>
      <c r="AZ11" s="154"/>
      <c r="BA11" s="154"/>
      <c r="BB11" s="154"/>
      <c r="BC11" s="154"/>
      <c r="BD11" s="154"/>
      <c r="BE11" s="154"/>
      <c r="BF11" s="154"/>
      <c r="BG11" s="154"/>
      <c r="BH11" s="154"/>
      <c r="BI11" s="154"/>
      <c r="BJ11" s="154"/>
      <c r="BK11" s="154"/>
      <c r="BL11" s="154"/>
      <c r="BM11" s="154"/>
      <c r="BN11" s="154"/>
      <c r="BO11" s="154"/>
      <c r="BP11" s="154"/>
    </row>
    <row r="12" spans="1:71" s="153" customFormat="1" ht="48.75" customHeight="1" x14ac:dyDescent="0.25">
      <c r="A12" s="443"/>
      <c r="B12" s="411"/>
      <c r="C12" s="713"/>
      <c r="D12" s="713"/>
      <c r="E12" s="446"/>
      <c r="F12" s="148"/>
      <c r="G12" s="232"/>
      <c r="H12" s="449"/>
      <c r="I12" s="434"/>
      <c r="J12" s="449"/>
      <c r="K12" s="181"/>
      <c r="L12" s="721"/>
      <c r="M12" s="437"/>
      <c r="N12" s="428"/>
      <c r="O12" s="425"/>
      <c r="P12" s="440"/>
      <c r="Q12" s="425">
        <f>IF(NOT(ISERROR(MATCH(P12,_xlfn.ANCHORARRAY(K23),0))),O25&amp;"Por favor no seleccionar los criterios de impacto",P12)</f>
        <v>0</v>
      </c>
      <c r="R12" s="428"/>
      <c r="S12" s="425"/>
      <c r="T12" s="431"/>
      <c r="U12" s="135">
        <v>4</v>
      </c>
      <c r="V12" s="115"/>
      <c r="W12" s="319" t="str">
        <f t="shared" ref="W12:W14" si="5">IF(OR(X12="Preventivo",X12="Detectivo"),"Probabilidad",IF(X12="Correctivo","Impacto",""))</f>
        <v/>
      </c>
      <c r="X12" s="143"/>
      <c r="Y12" s="143"/>
      <c r="Z12" s="320" t="str">
        <f t="shared" si="0"/>
        <v/>
      </c>
      <c r="AA12" s="143"/>
      <c r="AB12" s="143"/>
      <c r="AC12" s="143"/>
      <c r="AD12" s="321" t="str">
        <f t="shared" ref="AD12:AD14" si="6">IFERROR(IF(AND(W11="Probabilidad",W12="Probabilidad"),(AF11-(+AF11*Z12)),IF(AND(W11="Impacto",W12="Probabilidad"),(AF10-(+AF10*Z12)),IF(W12="Impacto",AF11,""))),"")</f>
        <v/>
      </c>
      <c r="AE12" s="322" t="str">
        <f t="shared" si="1"/>
        <v/>
      </c>
      <c r="AF12" s="320" t="str">
        <f t="shared" si="2"/>
        <v/>
      </c>
      <c r="AG12" s="322" t="str">
        <f t="shared" si="3"/>
        <v/>
      </c>
      <c r="AH12" s="320" t="str">
        <f t="shared" ref="AH12:AH14" si="7">IFERROR(IF(AND(W11="Impacto",W12="Impacto"),(AH11-(+AH11*Z12)),IF(AND(W11="Probabilidad",W12="Impacto"),(AH10-(+AH10*Z12)),IF(W12="Probabilidad",AH11,""))),"")</f>
        <v/>
      </c>
      <c r="AI12" s="323" t="str">
        <f>IFERROR(IF(OR(AND(AE12="Muy Baja",AG12="Leve"),AND(AE12="Muy Baja",AG12="Menor"),AND(AE12="Baja",AG12="Leve")),"Bajo",IF(OR(AND(AE12="Muy baja",AG12="Moderado"),AND(AE12="Baja",AG12="Menor"),AND(AE12="Baja",AG12="Moderado"),AND(AE12="Media",AG12="Leve"),AND(AE12="Media",AG12="Menor"),AND(AE12="Media",AG12="Moderado"),AND(AE12="Alta",AG12="Leve"),AND(AE12="Alta",AG12="Menor")),"Moderado",IF(OR(AND(AE12="Muy Baja",AG12="Mayor"),AND(AE12="Baja",AG12="Mayor"),AND(AE12="Media",AG12="Mayor"),AND(AE12="Alta",AG12="Moderado"),AND(AE12="Alta",AG12="Mayor"),AND(AE12="Muy Alta",AG12="Leve"),AND(AE12="Muy Alta",AG12="Menor"),AND(AE12="Muy Alta",AG12="Moderado"),AND(AE12="Muy Alta",AG12="Mayor")),"Alto",IF(OR(AND(AE12="Muy Baja",AG12="Catastrófico"),AND(AE12="Baja",AG12="Catastrófico"),AND(AE12="Media",AG12="Catastrófico"),AND(AE12="Alta",AG12="Catastrófico"),AND(AE12="Muy Alta",AG12="Catastrófico")),"Extremo","")))),"")</f>
        <v/>
      </c>
      <c r="AJ12" s="469"/>
      <c r="AK12" s="148"/>
      <c r="AL12" s="147"/>
      <c r="AM12" s="142"/>
      <c r="AN12" s="142"/>
      <c r="AO12" s="446"/>
      <c r="AP12" s="446"/>
      <c r="AQ12" s="446"/>
      <c r="AR12" s="348"/>
      <c r="AS12" s="147"/>
      <c r="AT12" s="723"/>
      <c r="AU12" s="446"/>
      <c r="AV12" s="446"/>
      <c r="AW12" s="446"/>
      <c r="AX12" s="446"/>
      <c r="AY12" s="479"/>
      <c r="AZ12" s="154"/>
      <c r="BA12" s="154"/>
      <c r="BB12" s="154"/>
      <c r="BC12" s="154"/>
      <c r="BD12" s="154"/>
      <c r="BE12" s="154"/>
      <c r="BF12" s="154"/>
      <c r="BG12" s="154"/>
      <c r="BH12" s="154"/>
      <c r="BI12" s="154"/>
      <c r="BJ12" s="154"/>
      <c r="BK12" s="154"/>
      <c r="BL12" s="154"/>
      <c r="BM12" s="154"/>
      <c r="BN12" s="154"/>
      <c r="BO12" s="154"/>
      <c r="BP12" s="154"/>
    </row>
    <row r="13" spans="1:71" s="153" customFormat="1" ht="48.75" customHeight="1" x14ac:dyDescent="0.25">
      <c r="A13" s="443"/>
      <c r="B13" s="411"/>
      <c r="C13" s="713"/>
      <c r="D13" s="713"/>
      <c r="E13" s="446"/>
      <c r="F13" s="148"/>
      <c r="G13" s="232"/>
      <c r="H13" s="449"/>
      <c r="I13" s="434"/>
      <c r="J13" s="449"/>
      <c r="K13" s="181"/>
      <c r="L13" s="721"/>
      <c r="M13" s="437"/>
      <c r="N13" s="428"/>
      <c r="O13" s="425"/>
      <c r="P13" s="440"/>
      <c r="Q13" s="425">
        <f>IF(NOT(ISERROR(MATCH(P13,_xlfn.ANCHORARRAY(K24),0))),O26&amp;"Por favor no seleccionar los criterios de impacto",P13)</f>
        <v>0</v>
      </c>
      <c r="R13" s="428"/>
      <c r="S13" s="425"/>
      <c r="T13" s="431"/>
      <c r="U13" s="135">
        <v>5</v>
      </c>
      <c r="V13" s="115"/>
      <c r="W13" s="319" t="str">
        <f t="shared" si="5"/>
        <v/>
      </c>
      <c r="X13" s="143"/>
      <c r="Y13" s="143"/>
      <c r="Z13" s="320" t="str">
        <f t="shared" si="0"/>
        <v/>
      </c>
      <c r="AA13" s="143"/>
      <c r="AB13" s="143"/>
      <c r="AC13" s="143"/>
      <c r="AD13" s="321" t="str">
        <f t="shared" si="6"/>
        <v/>
      </c>
      <c r="AE13" s="322" t="str">
        <f t="shared" si="1"/>
        <v/>
      </c>
      <c r="AF13" s="320" t="str">
        <f t="shared" si="2"/>
        <v/>
      </c>
      <c r="AG13" s="322" t="str">
        <f t="shared" si="3"/>
        <v/>
      </c>
      <c r="AH13" s="320" t="str">
        <f t="shared" si="7"/>
        <v/>
      </c>
      <c r="AI13" s="323" t="str">
        <f t="shared" si="4"/>
        <v/>
      </c>
      <c r="AJ13" s="469"/>
      <c r="AK13" s="148"/>
      <c r="AL13" s="147"/>
      <c r="AM13" s="142"/>
      <c r="AN13" s="142"/>
      <c r="AO13" s="446"/>
      <c r="AP13" s="446"/>
      <c r="AQ13" s="446"/>
      <c r="AR13" s="348"/>
      <c r="AS13" s="147"/>
      <c r="AT13" s="723"/>
      <c r="AU13" s="446"/>
      <c r="AV13" s="446"/>
      <c r="AW13" s="446"/>
      <c r="AX13" s="446"/>
      <c r="AY13" s="479"/>
      <c r="AZ13" s="154"/>
      <c r="BA13" s="154"/>
      <c r="BB13" s="154"/>
      <c r="BC13" s="154"/>
      <c r="BD13" s="154"/>
      <c r="BE13" s="154"/>
      <c r="BF13" s="154"/>
      <c r="BG13" s="154"/>
      <c r="BH13" s="154"/>
      <c r="BI13" s="154"/>
      <c r="BJ13" s="154"/>
      <c r="BK13" s="154"/>
      <c r="BL13" s="154"/>
      <c r="BM13" s="154"/>
      <c r="BN13" s="154"/>
      <c r="BO13" s="154"/>
      <c r="BP13" s="154"/>
    </row>
    <row r="14" spans="1:71" s="153" customFormat="1" ht="48.75" customHeight="1" thickBot="1" x14ac:dyDescent="0.3">
      <c r="A14" s="444"/>
      <c r="B14" s="412"/>
      <c r="C14" s="714"/>
      <c r="D14" s="714"/>
      <c r="E14" s="447"/>
      <c r="F14" s="223"/>
      <c r="G14" s="313"/>
      <c r="H14" s="450"/>
      <c r="I14" s="435"/>
      <c r="J14" s="450"/>
      <c r="K14" s="182"/>
      <c r="L14" s="722"/>
      <c r="M14" s="438"/>
      <c r="N14" s="429"/>
      <c r="O14" s="426"/>
      <c r="P14" s="471"/>
      <c r="Q14" s="426">
        <f>IF(NOT(ISERROR(MATCH(P14,_xlfn.ANCHORARRAY(K25),0))),O27&amp;"Por favor no seleccionar los criterios de impacto",P14)</f>
        <v>0</v>
      </c>
      <c r="R14" s="429"/>
      <c r="S14" s="426"/>
      <c r="T14" s="432"/>
      <c r="U14" s="167">
        <v>6</v>
      </c>
      <c r="V14" s="312"/>
      <c r="W14" s="325" t="str">
        <f t="shared" si="5"/>
        <v/>
      </c>
      <c r="X14" s="170"/>
      <c r="Y14" s="170"/>
      <c r="Z14" s="326" t="str">
        <f t="shared" si="0"/>
        <v/>
      </c>
      <c r="AA14" s="170"/>
      <c r="AB14" s="170"/>
      <c r="AC14" s="170"/>
      <c r="AD14" s="327" t="str">
        <f t="shared" si="6"/>
        <v/>
      </c>
      <c r="AE14" s="328" t="str">
        <f t="shared" si="1"/>
        <v/>
      </c>
      <c r="AF14" s="326" t="str">
        <f t="shared" si="2"/>
        <v/>
      </c>
      <c r="AG14" s="328" t="str">
        <f t="shared" si="3"/>
        <v/>
      </c>
      <c r="AH14" s="326" t="str">
        <f t="shared" si="7"/>
        <v/>
      </c>
      <c r="AI14" s="329" t="str">
        <f t="shared" si="4"/>
        <v/>
      </c>
      <c r="AJ14" s="470"/>
      <c r="AK14" s="175"/>
      <c r="AL14" s="176"/>
      <c r="AM14" s="177"/>
      <c r="AN14" s="177"/>
      <c r="AO14" s="447"/>
      <c r="AP14" s="447"/>
      <c r="AQ14" s="447"/>
      <c r="AR14" s="177"/>
      <c r="AS14" s="349"/>
      <c r="AT14" s="447"/>
      <c r="AU14" s="447"/>
      <c r="AV14" s="447"/>
      <c r="AW14" s="447"/>
      <c r="AX14" s="447"/>
      <c r="AY14" s="480"/>
      <c r="AZ14" s="154"/>
      <c r="BA14" s="154"/>
      <c r="BB14" s="154"/>
      <c r="BC14" s="154"/>
      <c r="BD14" s="154"/>
      <c r="BE14" s="154"/>
      <c r="BF14" s="154"/>
      <c r="BG14" s="154"/>
      <c r="BH14" s="154"/>
      <c r="BI14" s="154"/>
      <c r="BJ14" s="154"/>
      <c r="BK14" s="154"/>
      <c r="BL14" s="154"/>
      <c r="BM14" s="154"/>
      <c r="BN14" s="154"/>
      <c r="BO14" s="154"/>
      <c r="BP14" s="154"/>
    </row>
    <row r="15" spans="1:71" s="153" customFormat="1" ht="48.75" customHeight="1" x14ac:dyDescent="0.25">
      <c r="A15" s="442">
        <v>2</v>
      </c>
      <c r="B15" s="410"/>
      <c r="C15" s="712"/>
      <c r="D15" s="712"/>
      <c r="E15" s="445"/>
      <c r="F15" s="222"/>
      <c r="G15" s="230"/>
      <c r="H15" s="448"/>
      <c r="I15" s="433"/>
      <c r="J15" s="448"/>
      <c r="K15" s="180"/>
      <c r="L15" s="720"/>
      <c r="M15" s="436"/>
      <c r="N15" s="427" t="str">
        <f>IF(M15&lt;=0,"",IF(M15&lt;=2,"Muy Baja",IF(M15&lt;=24,"Baja",IF(M15&lt;=500,"Media",IF(M15&lt;=5000,"Alta","Muy Alta")))))</f>
        <v/>
      </c>
      <c r="O15" s="424" t="str">
        <f>IF(N15="","",IF(N15="Muy Baja",0.2,IF(N15="Baja",0.4,IF(N15="Media",0.6,IF(N15="Alta",0.8,IF(N15="Muy Alta",1,))))))</f>
        <v/>
      </c>
      <c r="P15" s="439"/>
      <c r="Q15" s="424">
        <f>IF(NOT(ISERROR(MATCH(P15,'[1]Tabla Impacto'!$B$221:$B$223,0))),'[1]Tabla Impacto'!$F$223&amp;"Por favor no seleccionar los criterios de impacto(Afectación Económica o presupuestal y Pérdida Reputacional)",P15)</f>
        <v>0</v>
      </c>
      <c r="R15" s="427" t="str">
        <f>IF(OR(Q15='[1]Tabla Impacto'!$C$11,Q15='[1]Tabla Impacto'!$D$11),"Leve",IF(OR(Q15='[1]Tabla Impacto'!$C$12,Q15='[1]Tabla Impacto'!$D$12),"Menor",IF(OR(Q15='[1]Tabla Impacto'!$C$13,Q15='[1]Tabla Impacto'!$D$13),"Moderado",IF(OR(Q15='[1]Tabla Impacto'!$C$14,Q15='[1]Tabla Impacto'!$D$14),"Mayor",IF(OR(Q15='[1]Tabla Impacto'!$C$15,Q15='[1]Tabla Impacto'!$D$15),"Catastrófico","")))))</f>
        <v/>
      </c>
      <c r="S15" s="424" t="str">
        <f>IF(R15="","",IF(R15="Leve",0.2,IF(R15="Menor",0.4,IF(R15="Moderado",0.6,IF(R15="Mayor",0.8,IF(R15="Catastrófico",1,))))))</f>
        <v/>
      </c>
      <c r="T15" s="430" t="str">
        <f>IF(OR(AND(N15="Muy Baja",R15="Leve"),AND(N15="Muy Baja",R15="Menor"),AND(N15="Baja",R15="Leve")),"Bajo",IF(OR(AND(N15="Muy baja",R15="Moderado"),AND(N15="Baja",R15="Menor"),AND(N15="Baja",R15="Moderado"),AND(N15="Media",R15="Leve"),AND(N15="Media",R15="Menor"),AND(N15="Media",R15="Moderado"),AND(N15="Alta",R15="Leve"),AND(N15="Alta",R15="Menor")),"Moderado",IF(OR(AND(N15="Muy Baja",R15="Mayor"),AND(N15="Baja",R15="Mayor"),AND(N15="Media",R15="Mayor"),AND(N15="Alta",R15="Moderado"),AND(N15="Alta",R15="Mayor"),AND(N15="Muy Alta",R15="Leve"),AND(N15="Muy Alta",R15="Menor"),AND(N15="Muy Alta",R15="Moderado"),AND(N15="Muy Alta",R15="Mayor")),"Alto",IF(OR(AND(N15="Muy Baja",R15="Catastrófico"),AND(N15="Baja",R15="Catastrófico"),AND(N15="Media",R15="Catastrófico"),AND(N15="Alta",R15="Catastrófico"),AND(N15="Muy Alta",R15="Catastrófico")),"Extremo",""))))</f>
        <v/>
      </c>
      <c r="U15" s="156">
        <v>1</v>
      </c>
      <c r="V15" s="231"/>
      <c r="W15" s="314" t="str">
        <f>IF(OR(X15="Preventivo",X15="Detectivo"),"Probabilidad",IF(X15="Correctivo","Impacto",""))</f>
        <v/>
      </c>
      <c r="X15" s="159"/>
      <c r="Y15" s="159"/>
      <c r="Z15" s="315" t="str">
        <f>IF(AND(X15="Preventivo",Y15="Automático"),"50%",IF(AND(X15="Preventivo",Y15="Manual"),"40%",IF(AND(X15="Detectivo",Y15="Automático"),"40%",IF(AND(X15="Detectivo",Y15="Manual"),"30%",IF(AND(X15="Correctivo",Y15="Automático"),"35%",IF(AND(X15="Correctivo",Y15="Manual"),"25%",""))))))</f>
        <v/>
      </c>
      <c r="AA15" s="159"/>
      <c r="AB15" s="159"/>
      <c r="AC15" s="159"/>
      <c r="AD15" s="316" t="str">
        <f>IFERROR(IF(W15="Probabilidad",(O15-(+O15*Z15)),IF(W15="Impacto",O15,"")),"")</f>
        <v/>
      </c>
      <c r="AE15" s="317" t="str">
        <f>IFERROR(IF(AD15="","",IF(AD15&lt;=0.2,"Muy Baja",IF(AD15&lt;=0.4,"Baja",IF(AD15&lt;=0.6,"Media",IF(AD15&lt;=0.8,"Alta","Muy Alta"))))),"")</f>
        <v/>
      </c>
      <c r="AF15" s="315" t="str">
        <f>+AD15</f>
        <v/>
      </c>
      <c r="AG15" s="317" t="str">
        <f>IFERROR(IF(AH15="","",IF(AH15&lt;=0.2,"Leve",IF(AH15&lt;=0.4,"Menor",IF(AH15&lt;=0.6,"Moderado",IF(AH15&lt;=0.8,"Mayor","Catastrófico"))))),"")</f>
        <v/>
      </c>
      <c r="AH15" s="315" t="str">
        <f>IFERROR(IF(W15="Impacto",(S15-(+S15*Z15)),IF(W15="Probabilidad",S15,"")),"")</f>
        <v/>
      </c>
      <c r="AI15" s="318" t="str">
        <f>IFERROR(IF(OR(AND(AE15="Muy Baja",AG15="Leve"),AND(AE15="Muy Baja",AG15="Menor"),AND(AE15="Baja",AG15="Leve")),"Bajo",IF(OR(AND(AE15="Muy baja",AG15="Moderado"),AND(AE15="Baja",AG15="Menor"),AND(AE15="Baja",AG15="Moderado"),AND(AE15="Media",AG15="Leve"),AND(AE15="Media",AG15="Menor"),AND(AE15="Media",AG15="Moderado"),AND(AE15="Alta",AG15="Leve"),AND(AE15="Alta",AG15="Menor")),"Moderado",IF(OR(AND(AE15="Muy Baja",AG15="Mayor"),AND(AE15="Baja",AG15="Mayor"),AND(AE15="Media",AG15="Mayor"),AND(AE15="Alta",AG15="Moderado"),AND(AE15="Alta",AG15="Mayor"),AND(AE15="Muy Alta",AG15="Leve"),AND(AE15="Muy Alta",AG15="Menor"),AND(AE15="Muy Alta",AG15="Moderado"),AND(AE15="Muy Alta",AG15="Mayor")),"Alto",IF(OR(AND(AE15="Muy Baja",AG15="Catastrófico"),AND(AE15="Baja",AG15="Catastrófico"),AND(AE15="Media",AG15="Catastrófico"),AND(AE15="Alta",AG15="Catastrófico"),AND(AE15="Muy Alta",AG15="Catastrófico")),"Extremo","")))),"")</f>
        <v/>
      </c>
      <c r="AJ15" s="468"/>
      <c r="AK15" s="164"/>
      <c r="AL15" s="165"/>
      <c r="AM15" s="166"/>
      <c r="AN15" s="166"/>
      <c r="AO15" s="445"/>
      <c r="AP15" s="445"/>
      <c r="AQ15" s="445"/>
      <c r="AR15" s="166"/>
      <c r="AS15" s="350"/>
      <c r="AT15" s="445"/>
      <c r="AU15" s="445"/>
      <c r="AV15" s="477"/>
      <c r="AW15" s="445"/>
      <c r="AX15" s="445"/>
      <c r="AY15" s="478"/>
      <c r="AZ15" s="154"/>
      <c r="BA15" s="154"/>
      <c r="BB15" s="154"/>
      <c r="BC15" s="154"/>
      <c r="BD15" s="154"/>
      <c r="BE15" s="154"/>
      <c r="BF15" s="154"/>
      <c r="BG15" s="154"/>
      <c r="BH15" s="154"/>
      <c r="BI15" s="154"/>
      <c r="BJ15" s="154"/>
      <c r="BK15" s="154"/>
      <c r="BL15" s="154"/>
      <c r="BM15" s="154"/>
      <c r="BN15" s="154"/>
      <c r="BO15" s="154"/>
      <c r="BP15" s="154"/>
    </row>
    <row r="16" spans="1:71" s="153" customFormat="1" ht="48.75" customHeight="1" x14ac:dyDescent="0.25">
      <c r="A16" s="443"/>
      <c r="B16" s="411"/>
      <c r="C16" s="713"/>
      <c r="D16" s="713"/>
      <c r="E16" s="446"/>
      <c r="F16" s="148"/>
      <c r="G16" s="232"/>
      <c r="H16" s="449"/>
      <c r="I16" s="434"/>
      <c r="J16" s="449"/>
      <c r="K16" s="181"/>
      <c r="L16" s="721"/>
      <c r="M16" s="437"/>
      <c r="N16" s="428"/>
      <c r="O16" s="425"/>
      <c r="P16" s="440"/>
      <c r="Q16" s="425">
        <f>IF(NOT(ISERROR(MATCH(P16,_xlfn.ANCHORARRAY(K27),0))),O29&amp;"Por favor no seleccionar los criterios de impacto",P16)</f>
        <v>0</v>
      </c>
      <c r="R16" s="428"/>
      <c r="S16" s="425"/>
      <c r="T16" s="431"/>
      <c r="U16" s="135">
        <v>2</v>
      </c>
      <c r="V16" s="115"/>
      <c r="W16" s="319" t="str">
        <f>IF(OR(X16="Preventivo",X16="Detectivo"),"Probabilidad",IF(X16="Correctivo","Impacto",""))</f>
        <v/>
      </c>
      <c r="X16" s="143"/>
      <c r="Y16" s="143"/>
      <c r="Z16" s="320" t="str">
        <f t="shared" ref="Z16:Z20" si="8">IF(AND(X16="Preventivo",Y16="Automático"),"50%",IF(AND(X16="Preventivo",Y16="Manual"),"40%",IF(AND(X16="Detectivo",Y16="Automático"),"40%",IF(AND(X16="Detectivo",Y16="Manual"),"30%",IF(AND(X16="Correctivo",Y16="Automático"),"35%",IF(AND(X16="Correctivo",Y16="Manual"),"25%",""))))))</f>
        <v/>
      </c>
      <c r="AA16" s="143"/>
      <c r="AB16" s="143"/>
      <c r="AC16" s="143"/>
      <c r="AD16" s="321" t="str">
        <f>IFERROR(IF(AND(W15="Probabilidad",W16="Probabilidad"),(AF15-(+AF15*Z16)),IF(W16="Probabilidad",(O15-(+O15*Z16)),IF(W16="Impacto",AF15,""))),"")</f>
        <v/>
      </c>
      <c r="AE16" s="322" t="str">
        <f t="shared" si="1"/>
        <v/>
      </c>
      <c r="AF16" s="320" t="str">
        <f t="shared" ref="AF16:AF20" si="9">+AD16</f>
        <v/>
      </c>
      <c r="AG16" s="322" t="str">
        <f t="shared" si="3"/>
        <v/>
      </c>
      <c r="AH16" s="320" t="str">
        <f>IFERROR(IF(AND(W15="Impacto",W16="Impacto"),(AH15-(+AH15*Z16)),IF(W16="Impacto",(S15-(+S15*Z16)),IF(W16="Probabilidad",AH15,""))),"")</f>
        <v/>
      </c>
      <c r="AI16" s="323" t="str">
        <f t="shared" ref="AI16:AI17" si="10">IFERROR(IF(OR(AND(AE16="Muy Baja",AG16="Leve"),AND(AE16="Muy Baja",AG16="Menor"),AND(AE16="Baja",AG16="Leve")),"Bajo",IF(OR(AND(AE16="Muy baja",AG16="Moderado"),AND(AE16="Baja",AG16="Menor"),AND(AE16="Baja",AG16="Moderado"),AND(AE16="Media",AG16="Leve"),AND(AE16="Media",AG16="Menor"),AND(AE16="Media",AG16="Moderado"),AND(AE16="Alta",AG16="Leve"),AND(AE16="Alta",AG16="Menor")),"Moderado",IF(OR(AND(AE16="Muy Baja",AG16="Mayor"),AND(AE16="Baja",AG16="Mayor"),AND(AE16="Media",AG16="Mayor"),AND(AE16="Alta",AG16="Moderado"),AND(AE16="Alta",AG16="Mayor"),AND(AE16="Muy Alta",AG16="Leve"),AND(AE16="Muy Alta",AG16="Menor"),AND(AE16="Muy Alta",AG16="Moderado"),AND(AE16="Muy Alta",AG16="Mayor")),"Alto",IF(OR(AND(AE16="Muy Baja",AG16="Catastrófico"),AND(AE16="Baja",AG16="Catastrófico"),AND(AE16="Media",AG16="Catastrófico"),AND(AE16="Alta",AG16="Catastrófico"),AND(AE16="Muy Alta",AG16="Catastrófico")),"Extremo","")))),"")</f>
        <v/>
      </c>
      <c r="AJ16" s="469"/>
      <c r="AK16" s="148"/>
      <c r="AL16" s="147"/>
      <c r="AM16" s="142"/>
      <c r="AN16" s="142"/>
      <c r="AO16" s="446"/>
      <c r="AP16" s="446"/>
      <c r="AQ16" s="446"/>
      <c r="AR16" s="142"/>
      <c r="AS16" s="147"/>
      <c r="AT16" s="446"/>
      <c r="AU16" s="446"/>
      <c r="AV16" s="446"/>
      <c r="AW16" s="446"/>
      <c r="AX16" s="446"/>
      <c r="AY16" s="479"/>
      <c r="AZ16" s="154"/>
      <c r="BA16" s="154"/>
      <c r="BB16" s="154"/>
      <c r="BC16" s="154"/>
      <c r="BD16" s="154"/>
      <c r="BE16" s="154"/>
      <c r="BF16" s="154"/>
      <c r="BG16" s="154"/>
      <c r="BH16" s="154"/>
      <c r="BI16" s="154"/>
      <c r="BJ16" s="154"/>
      <c r="BK16" s="154"/>
      <c r="BL16" s="154"/>
      <c r="BM16" s="154"/>
      <c r="BN16" s="154"/>
      <c r="BO16" s="154"/>
      <c r="BP16" s="154"/>
    </row>
    <row r="17" spans="1:68" s="153" customFormat="1" ht="48.75" customHeight="1" x14ac:dyDescent="0.25">
      <c r="A17" s="443"/>
      <c r="B17" s="411"/>
      <c r="C17" s="713"/>
      <c r="D17" s="713"/>
      <c r="E17" s="446"/>
      <c r="F17" s="148"/>
      <c r="G17" s="232"/>
      <c r="H17" s="449"/>
      <c r="I17" s="434"/>
      <c r="J17" s="449"/>
      <c r="K17" s="181"/>
      <c r="L17" s="721"/>
      <c r="M17" s="437"/>
      <c r="N17" s="428"/>
      <c r="O17" s="425"/>
      <c r="P17" s="440"/>
      <c r="Q17" s="425">
        <f>IF(NOT(ISERROR(MATCH(P17,_xlfn.ANCHORARRAY(K28),0))),O30&amp;"Por favor no seleccionar los criterios de impacto",P17)</f>
        <v>0</v>
      </c>
      <c r="R17" s="428"/>
      <c r="S17" s="425"/>
      <c r="T17" s="431"/>
      <c r="U17" s="135">
        <v>3</v>
      </c>
      <c r="V17" s="115"/>
      <c r="W17" s="319" t="str">
        <f>IF(OR(X17="Preventivo",X17="Detectivo"),"Probabilidad",IF(X17="Correctivo","Impacto",""))</f>
        <v/>
      </c>
      <c r="X17" s="143"/>
      <c r="Y17" s="143"/>
      <c r="Z17" s="320" t="str">
        <f t="shared" si="8"/>
        <v/>
      </c>
      <c r="AA17" s="143"/>
      <c r="AB17" s="143"/>
      <c r="AC17" s="143"/>
      <c r="AD17" s="321" t="str">
        <f>IFERROR(IF(AND(W16="Probabilidad",W17="Probabilidad"),(AF16-(+AF16*Z17)),IF(AND(W16="Impacto",W17="Probabilidad"),(AF15-(+AF15*Z17)),IF(W17="Impacto",AF16,""))),"")</f>
        <v/>
      </c>
      <c r="AE17" s="322" t="str">
        <f t="shared" si="1"/>
        <v/>
      </c>
      <c r="AF17" s="320" t="str">
        <f t="shared" si="9"/>
        <v/>
      </c>
      <c r="AG17" s="322" t="str">
        <f t="shared" si="3"/>
        <v/>
      </c>
      <c r="AH17" s="320" t="str">
        <f>IFERROR(IF(AND(W16="Impacto",W17="Impacto"),(AH16-(+AH16*Z17)),IF(AND(W16="Probabilidad",W17="Impacto"),(AH15-(+AH15*Z17)),IF(W17="Probabilidad",AH16,""))),"")</f>
        <v/>
      </c>
      <c r="AI17" s="323" t="str">
        <f t="shared" si="10"/>
        <v/>
      </c>
      <c r="AJ17" s="469"/>
      <c r="AK17" s="148"/>
      <c r="AL17" s="147"/>
      <c r="AM17" s="142"/>
      <c r="AN17" s="142"/>
      <c r="AO17" s="446"/>
      <c r="AP17" s="446"/>
      <c r="AQ17" s="446"/>
      <c r="AR17" s="142"/>
      <c r="AS17" s="147"/>
      <c r="AT17" s="446"/>
      <c r="AU17" s="446"/>
      <c r="AV17" s="446"/>
      <c r="AW17" s="446"/>
      <c r="AX17" s="446"/>
      <c r="AY17" s="479"/>
      <c r="AZ17" s="154"/>
      <c r="BA17" s="154"/>
      <c r="BB17" s="154"/>
      <c r="BC17" s="154"/>
      <c r="BD17" s="154"/>
      <c r="BE17" s="154"/>
      <c r="BF17" s="154"/>
      <c r="BG17" s="154"/>
      <c r="BH17" s="154"/>
      <c r="BI17" s="154"/>
      <c r="BJ17" s="154"/>
      <c r="BK17" s="154"/>
      <c r="BL17" s="154"/>
      <c r="BM17" s="154"/>
      <c r="BN17" s="154"/>
      <c r="BO17" s="154"/>
      <c r="BP17" s="154"/>
    </row>
    <row r="18" spans="1:68" s="153" customFormat="1" ht="48.75" customHeight="1" x14ac:dyDescent="0.25">
      <c r="A18" s="443"/>
      <c r="B18" s="411"/>
      <c r="C18" s="713"/>
      <c r="D18" s="713"/>
      <c r="E18" s="446"/>
      <c r="F18" s="148"/>
      <c r="G18" s="232"/>
      <c r="H18" s="449"/>
      <c r="I18" s="434"/>
      <c r="J18" s="449"/>
      <c r="K18" s="181"/>
      <c r="L18" s="721"/>
      <c r="M18" s="437"/>
      <c r="N18" s="428"/>
      <c r="O18" s="425"/>
      <c r="P18" s="440"/>
      <c r="Q18" s="425">
        <f>IF(NOT(ISERROR(MATCH(P18,_xlfn.ANCHORARRAY(K29),0))),O31&amp;"Por favor no seleccionar los criterios de impacto",P18)</f>
        <v>0</v>
      </c>
      <c r="R18" s="428"/>
      <c r="S18" s="425"/>
      <c r="T18" s="431"/>
      <c r="U18" s="135">
        <v>4</v>
      </c>
      <c r="V18" s="115"/>
      <c r="W18" s="319" t="str">
        <f t="shared" ref="W18:W20" si="11">IF(OR(X18="Preventivo",X18="Detectivo"),"Probabilidad",IF(X18="Correctivo","Impacto",""))</f>
        <v/>
      </c>
      <c r="X18" s="143"/>
      <c r="Y18" s="143"/>
      <c r="Z18" s="320" t="str">
        <f t="shared" si="8"/>
        <v/>
      </c>
      <c r="AA18" s="143"/>
      <c r="AB18" s="143"/>
      <c r="AC18" s="143"/>
      <c r="AD18" s="321" t="str">
        <f t="shared" ref="AD18:AD20" si="12">IFERROR(IF(AND(W17="Probabilidad",W18="Probabilidad"),(AF17-(+AF17*Z18)),IF(AND(W17="Impacto",W18="Probabilidad"),(AF16-(+AF16*Z18)),IF(W18="Impacto",AF17,""))),"")</f>
        <v/>
      </c>
      <c r="AE18" s="322" t="str">
        <f t="shared" si="1"/>
        <v/>
      </c>
      <c r="AF18" s="320" t="str">
        <f t="shared" si="9"/>
        <v/>
      </c>
      <c r="AG18" s="322" t="str">
        <f t="shared" si="3"/>
        <v/>
      </c>
      <c r="AH18" s="320" t="str">
        <f t="shared" ref="AH18:AH20" si="13">IFERROR(IF(AND(W17="Impacto",W18="Impacto"),(AH17-(+AH17*Z18)),IF(AND(W17="Probabilidad",W18="Impacto"),(AH16-(+AH16*Z18)),IF(W18="Probabilidad",AH17,""))),"")</f>
        <v/>
      </c>
      <c r="AI18" s="323" t="str">
        <f>IFERROR(IF(OR(AND(AE18="Muy Baja",AG18="Leve"),AND(AE18="Muy Baja",AG18="Menor"),AND(AE18="Baja",AG18="Leve")),"Bajo",IF(OR(AND(AE18="Muy baja",AG18="Moderado"),AND(AE18="Baja",AG18="Menor"),AND(AE18="Baja",AG18="Moderado"),AND(AE18="Media",AG18="Leve"),AND(AE18="Media",AG18="Menor"),AND(AE18="Media",AG18="Moderado"),AND(AE18="Alta",AG18="Leve"),AND(AE18="Alta",AG18="Menor")),"Moderado",IF(OR(AND(AE18="Muy Baja",AG18="Mayor"),AND(AE18="Baja",AG18="Mayor"),AND(AE18="Media",AG18="Mayor"),AND(AE18="Alta",AG18="Moderado"),AND(AE18="Alta",AG18="Mayor"),AND(AE18="Muy Alta",AG18="Leve"),AND(AE18="Muy Alta",AG18="Menor"),AND(AE18="Muy Alta",AG18="Moderado"),AND(AE18="Muy Alta",AG18="Mayor")),"Alto",IF(OR(AND(AE18="Muy Baja",AG18="Catastrófico"),AND(AE18="Baja",AG18="Catastrófico"),AND(AE18="Media",AG18="Catastrófico"),AND(AE18="Alta",AG18="Catastrófico"),AND(AE18="Muy Alta",AG18="Catastrófico")),"Extremo","")))),"")</f>
        <v/>
      </c>
      <c r="AJ18" s="469"/>
      <c r="AK18" s="148"/>
      <c r="AL18" s="147"/>
      <c r="AM18" s="142"/>
      <c r="AN18" s="142"/>
      <c r="AO18" s="446"/>
      <c r="AP18" s="446"/>
      <c r="AQ18" s="446"/>
      <c r="AR18" s="142"/>
      <c r="AS18" s="147"/>
      <c r="AT18" s="446"/>
      <c r="AU18" s="446"/>
      <c r="AV18" s="446"/>
      <c r="AW18" s="446"/>
      <c r="AX18" s="446"/>
      <c r="AY18" s="479"/>
      <c r="AZ18" s="154"/>
      <c r="BA18" s="154"/>
      <c r="BB18" s="154"/>
      <c r="BC18" s="154"/>
      <c r="BD18" s="154"/>
      <c r="BE18" s="154"/>
      <c r="BF18" s="154"/>
      <c r="BG18" s="154"/>
      <c r="BH18" s="154"/>
      <c r="BI18" s="154"/>
      <c r="BJ18" s="154"/>
      <c r="BK18" s="154"/>
      <c r="BL18" s="154"/>
      <c r="BM18" s="154"/>
      <c r="BN18" s="154"/>
      <c r="BO18" s="154"/>
      <c r="BP18" s="154"/>
    </row>
    <row r="19" spans="1:68" s="153" customFormat="1" ht="48.75" customHeight="1" x14ac:dyDescent="0.25">
      <c r="A19" s="443"/>
      <c r="B19" s="411"/>
      <c r="C19" s="713"/>
      <c r="D19" s="713"/>
      <c r="E19" s="446"/>
      <c r="F19" s="148"/>
      <c r="G19" s="232"/>
      <c r="H19" s="449"/>
      <c r="I19" s="434"/>
      <c r="J19" s="449"/>
      <c r="K19" s="181"/>
      <c r="L19" s="721"/>
      <c r="M19" s="437"/>
      <c r="N19" s="428"/>
      <c r="O19" s="425"/>
      <c r="P19" s="440"/>
      <c r="Q19" s="425">
        <f>IF(NOT(ISERROR(MATCH(P19,_xlfn.ANCHORARRAY(K30),0))),O32&amp;"Por favor no seleccionar los criterios de impacto",P19)</f>
        <v>0</v>
      </c>
      <c r="R19" s="428"/>
      <c r="S19" s="425"/>
      <c r="T19" s="431"/>
      <c r="U19" s="135">
        <v>5</v>
      </c>
      <c r="V19" s="115"/>
      <c r="W19" s="319" t="str">
        <f t="shared" si="11"/>
        <v/>
      </c>
      <c r="X19" s="143"/>
      <c r="Y19" s="143"/>
      <c r="Z19" s="320" t="str">
        <f t="shared" si="8"/>
        <v/>
      </c>
      <c r="AA19" s="143"/>
      <c r="AB19" s="143"/>
      <c r="AC19" s="143"/>
      <c r="AD19" s="321" t="str">
        <f t="shared" si="12"/>
        <v/>
      </c>
      <c r="AE19" s="322" t="str">
        <f t="shared" si="1"/>
        <v/>
      </c>
      <c r="AF19" s="320" t="str">
        <f t="shared" si="9"/>
        <v/>
      </c>
      <c r="AG19" s="322" t="str">
        <f t="shared" si="3"/>
        <v/>
      </c>
      <c r="AH19" s="320" t="str">
        <f t="shared" si="13"/>
        <v/>
      </c>
      <c r="AI19" s="323" t="str">
        <f t="shared" ref="AI19:AI20" si="14">IFERROR(IF(OR(AND(AE19="Muy Baja",AG19="Leve"),AND(AE19="Muy Baja",AG19="Menor"),AND(AE19="Baja",AG19="Leve")),"Bajo",IF(OR(AND(AE19="Muy baja",AG19="Moderado"),AND(AE19="Baja",AG19="Menor"),AND(AE19="Baja",AG19="Moderado"),AND(AE19="Media",AG19="Leve"),AND(AE19="Media",AG19="Menor"),AND(AE19="Media",AG19="Moderado"),AND(AE19="Alta",AG19="Leve"),AND(AE19="Alta",AG19="Menor")),"Moderado",IF(OR(AND(AE19="Muy Baja",AG19="Mayor"),AND(AE19="Baja",AG19="Mayor"),AND(AE19="Media",AG19="Mayor"),AND(AE19="Alta",AG19="Moderado"),AND(AE19="Alta",AG19="Mayor"),AND(AE19="Muy Alta",AG19="Leve"),AND(AE19="Muy Alta",AG19="Menor"),AND(AE19="Muy Alta",AG19="Moderado"),AND(AE19="Muy Alta",AG19="Mayor")),"Alto",IF(OR(AND(AE19="Muy Baja",AG19="Catastrófico"),AND(AE19="Baja",AG19="Catastrófico"),AND(AE19="Media",AG19="Catastrófico"),AND(AE19="Alta",AG19="Catastrófico"),AND(AE19="Muy Alta",AG19="Catastrófico")),"Extremo","")))),"")</f>
        <v/>
      </c>
      <c r="AJ19" s="469"/>
      <c r="AK19" s="148"/>
      <c r="AL19" s="147"/>
      <c r="AM19" s="142"/>
      <c r="AN19" s="142"/>
      <c r="AO19" s="446"/>
      <c r="AP19" s="446"/>
      <c r="AQ19" s="446"/>
      <c r="AR19" s="142"/>
      <c r="AS19" s="147"/>
      <c r="AT19" s="446"/>
      <c r="AU19" s="446"/>
      <c r="AV19" s="446"/>
      <c r="AW19" s="446"/>
      <c r="AX19" s="446"/>
      <c r="AY19" s="479"/>
      <c r="AZ19" s="154"/>
      <c r="BA19" s="154"/>
      <c r="BB19" s="154"/>
      <c r="BC19" s="154"/>
      <c r="BD19" s="154"/>
      <c r="BE19" s="154"/>
      <c r="BF19" s="154"/>
      <c r="BG19" s="154"/>
      <c r="BH19" s="154"/>
      <c r="BI19" s="154"/>
      <c r="BJ19" s="154"/>
      <c r="BK19" s="154"/>
      <c r="BL19" s="154"/>
      <c r="BM19" s="154"/>
      <c r="BN19" s="154"/>
      <c r="BO19" s="154"/>
      <c r="BP19" s="154"/>
    </row>
    <row r="20" spans="1:68" s="153" customFormat="1" ht="48.75" customHeight="1" thickBot="1" x14ac:dyDescent="0.3">
      <c r="A20" s="444"/>
      <c r="B20" s="412"/>
      <c r="C20" s="714"/>
      <c r="D20" s="714"/>
      <c r="E20" s="447"/>
      <c r="F20" s="223"/>
      <c r="G20" s="313"/>
      <c r="H20" s="450"/>
      <c r="I20" s="435"/>
      <c r="J20" s="450"/>
      <c r="K20" s="182"/>
      <c r="L20" s="722"/>
      <c r="M20" s="438"/>
      <c r="N20" s="429"/>
      <c r="O20" s="426"/>
      <c r="P20" s="471"/>
      <c r="Q20" s="426">
        <f>IF(NOT(ISERROR(MATCH(P20,_xlfn.ANCHORARRAY(K31),0))),O33&amp;"Por favor no seleccionar los criterios de impacto",P20)</f>
        <v>0</v>
      </c>
      <c r="R20" s="429"/>
      <c r="S20" s="426"/>
      <c r="T20" s="432"/>
      <c r="U20" s="167">
        <v>6</v>
      </c>
      <c r="V20" s="312"/>
      <c r="W20" s="325" t="str">
        <f t="shared" si="11"/>
        <v/>
      </c>
      <c r="X20" s="170"/>
      <c r="Y20" s="170"/>
      <c r="Z20" s="326" t="str">
        <f t="shared" si="8"/>
        <v/>
      </c>
      <c r="AA20" s="170"/>
      <c r="AB20" s="170"/>
      <c r="AC20" s="170"/>
      <c r="AD20" s="327" t="str">
        <f t="shared" si="12"/>
        <v/>
      </c>
      <c r="AE20" s="328" t="str">
        <f t="shared" si="1"/>
        <v/>
      </c>
      <c r="AF20" s="326" t="str">
        <f t="shared" si="9"/>
        <v/>
      </c>
      <c r="AG20" s="328" t="str">
        <f t="shared" si="3"/>
        <v/>
      </c>
      <c r="AH20" s="326" t="str">
        <f t="shared" si="13"/>
        <v/>
      </c>
      <c r="AI20" s="329" t="str">
        <f t="shared" si="14"/>
        <v/>
      </c>
      <c r="AJ20" s="470"/>
      <c r="AK20" s="175"/>
      <c r="AL20" s="176"/>
      <c r="AM20" s="177"/>
      <c r="AN20" s="177"/>
      <c r="AO20" s="447"/>
      <c r="AP20" s="447"/>
      <c r="AQ20" s="447"/>
      <c r="AR20" s="177"/>
      <c r="AS20" s="349"/>
      <c r="AT20" s="447"/>
      <c r="AU20" s="447"/>
      <c r="AV20" s="447"/>
      <c r="AW20" s="447"/>
      <c r="AX20" s="447"/>
      <c r="AY20" s="480"/>
      <c r="AZ20" s="154"/>
      <c r="BA20" s="154"/>
      <c r="BB20" s="154"/>
      <c r="BC20" s="154"/>
      <c r="BD20" s="154"/>
      <c r="BE20" s="154"/>
      <c r="BF20" s="154"/>
      <c r="BG20" s="154"/>
      <c r="BH20" s="154"/>
      <c r="BI20" s="154"/>
      <c r="BJ20" s="154"/>
      <c r="BK20" s="154"/>
      <c r="BL20" s="154"/>
      <c r="BM20" s="154"/>
      <c r="BN20" s="154"/>
      <c r="BO20" s="154"/>
      <c r="BP20" s="154"/>
    </row>
    <row r="21" spans="1:68" s="153" customFormat="1" ht="48.75" customHeight="1" x14ac:dyDescent="0.25">
      <c r="A21" s="442">
        <v>3</v>
      </c>
      <c r="B21" s="410"/>
      <c r="C21" s="712"/>
      <c r="D21" s="712"/>
      <c r="E21" s="445"/>
      <c r="F21" s="222"/>
      <c r="G21" s="230"/>
      <c r="H21" s="448"/>
      <c r="I21" s="433"/>
      <c r="J21" s="448"/>
      <c r="K21" s="180"/>
      <c r="L21" s="720"/>
      <c r="M21" s="436"/>
      <c r="N21" s="427" t="str">
        <f>IF(M21&lt;=0,"",IF(M21&lt;=2,"Muy Baja",IF(M21&lt;=24,"Baja",IF(M21&lt;=500,"Media",IF(M21&lt;=5000,"Alta","Muy Alta")))))</f>
        <v/>
      </c>
      <c r="O21" s="424" t="str">
        <f>IF(N21="","",IF(N21="Muy Baja",0.2,IF(N21="Baja",0.4,IF(N21="Media",0.6,IF(N21="Alta",0.8,IF(N21="Muy Alta",1,))))))</f>
        <v/>
      </c>
      <c r="P21" s="439"/>
      <c r="Q21" s="424">
        <f>IF(NOT(ISERROR(MATCH(P21,'[1]Tabla Impacto'!$B$221:$B$223,0))),'[1]Tabla Impacto'!$F$223&amp;"Por favor no seleccionar los criterios de impacto(Afectación Económica o presupuestal y Pérdida Reputacional)",P21)</f>
        <v>0</v>
      </c>
      <c r="R21" s="427" t="str">
        <f>IF(OR(Q21='[1]Tabla Impacto'!$C$11,Q21='[1]Tabla Impacto'!$D$11),"Leve",IF(OR(Q21='[1]Tabla Impacto'!$C$12,Q21='[1]Tabla Impacto'!$D$12),"Menor",IF(OR(Q21='[1]Tabla Impacto'!$C$13,Q21='[1]Tabla Impacto'!$D$13),"Moderado",IF(OR(Q21='[1]Tabla Impacto'!$C$14,Q21='[1]Tabla Impacto'!$D$14),"Mayor",IF(OR(Q21='[1]Tabla Impacto'!$C$15,Q21='[1]Tabla Impacto'!$D$15),"Catastrófico","")))))</f>
        <v/>
      </c>
      <c r="S21" s="424" t="str">
        <f>IF(R21="","",IF(R21="Leve",0.2,IF(R21="Menor",0.4,IF(R21="Moderado",0.6,IF(R21="Mayor",0.8,IF(R21="Catastrófico",1,))))))</f>
        <v/>
      </c>
      <c r="T21" s="430" t="str">
        <f>IF(OR(AND(N21="Muy Baja",R21="Leve"),AND(N21="Muy Baja",R21="Menor"),AND(N21="Baja",R21="Leve")),"Bajo",IF(OR(AND(N21="Muy baja",R21="Moderado"),AND(N21="Baja",R21="Menor"),AND(N21="Baja",R21="Moderado"),AND(N21="Media",R21="Leve"),AND(N21="Media",R21="Menor"),AND(N21="Media",R21="Moderado"),AND(N21="Alta",R21="Leve"),AND(N21="Alta",R21="Menor")),"Moderado",IF(OR(AND(N21="Muy Baja",R21="Mayor"),AND(N21="Baja",R21="Mayor"),AND(N21="Media",R21="Mayor"),AND(N21="Alta",R21="Moderado"),AND(N21="Alta",R21="Mayor"),AND(N21="Muy Alta",R21="Leve"),AND(N21="Muy Alta",R21="Menor"),AND(N21="Muy Alta",R21="Moderado"),AND(N21="Muy Alta",R21="Mayor")),"Alto",IF(OR(AND(N21="Muy Baja",R21="Catastrófico"),AND(N21="Baja",R21="Catastrófico"),AND(N21="Media",R21="Catastrófico"),AND(N21="Alta",R21="Catastrófico"),AND(N21="Muy Alta",R21="Catastrófico")),"Extremo",""))))</f>
        <v/>
      </c>
      <c r="U21" s="156">
        <v>1</v>
      </c>
      <c r="V21" s="231"/>
      <c r="W21" s="314" t="str">
        <f>IF(OR(X21="Preventivo",X21="Detectivo"),"Probabilidad",IF(X21="Correctivo","Impacto",""))</f>
        <v/>
      </c>
      <c r="X21" s="159"/>
      <c r="Y21" s="159"/>
      <c r="Z21" s="315" t="str">
        <f>IF(AND(X21="Preventivo",Y21="Automático"),"50%",IF(AND(X21="Preventivo",Y21="Manual"),"40%",IF(AND(X21="Detectivo",Y21="Automático"),"40%",IF(AND(X21="Detectivo",Y21="Manual"),"30%",IF(AND(X21="Correctivo",Y21="Automático"),"35%",IF(AND(X21="Correctivo",Y21="Manual"),"25%",""))))))</f>
        <v/>
      </c>
      <c r="AA21" s="159"/>
      <c r="AB21" s="159"/>
      <c r="AC21" s="159"/>
      <c r="AD21" s="316" t="str">
        <f>IFERROR(IF(W21="Probabilidad",(O21-(+O21*Z21)),IF(W21="Impacto",O21,"")),"")</f>
        <v/>
      </c>
      <c r="AE21" s="317" t="str">
        <f>IFERROR(IF(AD21="","",IF(AD21&lt;=0.2,"Muy Baja",IF(AD21&lt;=0.4,"Baja",IF(AD21&lt;=0.6,"Media",IF(AD21&lt;=0.8,"Alta","Muy Alta"))))),"")</f>
        <v/>
      </c>
      <c r="AF21" s="315" t="str">
        <f>+AD21</f>
        <v/>
      </c>
      <c r="AG21" s="317" t="str">
        <f>IFERROR(IF(AH21="","",IF(AH21&lt;=0.2,"Leve",IF(AH21&lt;=0.4,"Menor",IF(AH21&lt;=0.6,"Moderado",IF(AH21&lt;=0.8,"Mayor","Catastrófico"))))),"")</f>
        <v/>
      </c>
      <c r="AH21" s="315" t="str">
        <f>IFERROR(IF(W21="Impacto",(S21-(+S21*Z21)),IF(W21="Probabilidad",S21,"")),"")</f>
        <v/>
      </c>
      <c r="AI21" s="318" t="str">
        <f>IFERROR(IF(OR(AND(AE21="Muy Baja",AG21="Leve"),AND(AE21="Muy Baja",AG21="Menor"),AND(AE21="Baja",AG21="Leve")),"Bajo",IF(OR(AND(AE21="Muy baja",AG21="Moderado"),AND(AE21="Baja",AG21="Menor"),AND(AE21="Baja",AG21="Moderado"),AND(AE21="Media",AG21="Leve"),AND(AE21="Media",AG21="Menor"),AND(AE21="Media",AG21="Moderado"),AND(AE21="Alta",AG21="Leve"),AND(AE21="Alta",AG21="Menor")),"Moderado",IF(OR(AND(AE21="Muy Baja",AG21="Mayor"),AND(AE21="Baja",AG21="Mayor"),AND(AE21="Media",AG21="Mayor"),AND(AE21="Alta",AG21="Moderado"),AND(AE21="Alta",AG21="Mayor"),AND(AE21="Muy Alta",AG21="Leve"),AND(AE21="Muy Alta",AG21="Menor"),AND(AE21="Muy Alta",AG21="Moderado"),AND(AE21="Muy Alta",AG21="Mayor")),"Alto",IF(OR(AND(AE21="Muy Baja",AG21="Catastrófico"),AND(AE21="Baja",AG21="Catastrófico"),AND(AE21="Media",AG21="Catastrófico"),AND(AE21="Alta",AG21="Catastrófico"),AND(AE21="Muy Alta",AG21="Catastrófico")),"Extremo","")))),"")</f>
        <v/>
      </c>
      <c r="AJ21" s="468"/>
      <c r="AK21" s="164"/>
      <c r="AL21" s="165"/>
      <c r="AM21" s="166"/>
      <c r="AN21" s="166"/>
      <c r="AO21" s="445"/>
      <c r="AP21" s="445"/>
      <c r="AQ21" s="445"/>
      <c r="AR21" s="166"/>
      <c r="AS21" s="350"/>
      <c r="AT21" s="445"/>
      <c r="AU21" s="445"/>
      <c r="AV21" s="477"/>
      <c r="AW21" s="445"/>
      <c r="AX21" s="445"/>
      <c r="AY21" s="478"/>
      <c r="AZ21" s="154"/>
      <c r="BA21" s="154"/>
      <c r="BB21" s="154"/>
      <c r="BC21" s="154"/>
      <c r="BD21" s="154"/>
      <c r="BE21" s="154"/>
      <c r="BF21" s="154"/>
      <c r="BG21" s="154"/>
      <c r="BH21" s="154"/>
      <c r="BI21" s="154"/>
      <c r="BJ21" s="154"/>
      <c r="BK21" s="154"/>
      <c r="BL21" s="154"/>
      <c r="BM21" s="154"/>
      <c r="BN21" s="154"/>
      <c r="BO21" s="154"/>
      <c r="BP21" s="154"/>
    </row>
    <row r="22" spans="1:68" s="153" customFormat="1" ht="48.75" customHeight="1" x14ac:dyDescent="0.25">
      <c r="A22" s="443"/>
      <c r="B22" s="411"/>
      <c r="C22" s="713"/>
      <c r="D22" s="713"/>
      <c r="E22" s="446"/>
      <c r="F22" s="148"/>
      <c r="G22" s="232"/>
      <c r="H22" s="449"/>
      <c r="I22" s="434"/>
      <c r="J22" s="449"/>
      <c r="K22" s="181"/>
      <c r="L22" s="721"/>
      <c r="M22" s="437"/>
      <c r="N22" s="428"/>
      <c r="O22" s="425"/>
      <c r="P22" s="440"/>
      <c r="Q22" s="425">
        <f t="shared" ref="Q22:Q26" si="15">IF(NOT(ISERROR(MATCH(P22,_xlfn.ANCHORARRAY(K33),0))),O35&amp;"Por favor no seleccionar los criterios de impacto",P22)</f>
        <v>0</v>
      </c>
      <c r="R22" s="428"/>
      <c r="S22" s="425"/>
      <c r="T22" s="431"/>
      <c r="U22" s="135">
        <v>2</v>
      </c>
      <c r="V22" s="115"/>
      <c r="W22" s="319" t="str">
        <f>IF(OR(X22="Preventivo",X22="Detectivo"),"Probabilidad",IF(X22="Correctivo","Impacto",""))</f>
        <v/>
      </c>
      <c r="X22" s="143"/>
      <c r="Y22" s="143"/>
      <c r="Z22" s="320" t="str">
        <f t="shared" ref="Z22:Z26" si="16">IF(AND(X22="Preventivo",Y22="Automático"),"50%",IF(AND(X22="Preventivo",Y22="Manual"),"40%",IF(AND(X22="Detectivo",Y22="Automático"),"40%",IF(AND(X22="Detectivo",Y22="Manual"),"30%",IF(AND(X22="Correctivo",Y22="Automático"),"35%",IF(AND(X22="Correctivo",Y22="Manual"),"25%",""))))))</f>
        <v/>
      </c>
      <c r="AA22" s="143"/>
      <c r="AB22" s="143"/>
      <c r="AC22" s="143"/>
      <c r="AD22" s="330" t="str">
        <f>IFERROR(IF(AND(W21="Probabilidad",W22="Probabilidad"),(AF21-(+AF21*Z22)),IF(W22="Probabilidad",(O21-(+O21*Z22)),IF(W22="Impacto",AF21,""))),"")</f>
        <v/>
      </c>
      <c r="AE22" s="322" t="str">
        <f t="shared" si="1"/>
        <v/>
      </c>
      <c r="AF22" s="320" t="str">
        <f t="shared" ref="AF22:AF26" si="17">+AD22</f>
        <v/>
      </c>
      <c r="AG22" s="322" t="str">
        <f t="shared" si="3"/>
        <v/>
      </c>
      <c r="AH22" s="320" t="str">
        <f>IFERROR(IF(AND(W21="Impacto",W22="Impacto"),(AH21-(+AH21*Z22)),IF(W22="Impacto",(S21-(+S21*Z22)),IF(W22="Probabilidad",AH21,""))),"")</f>
        <v/>
      </c>
      <c r="AI22" s="323" t="str">
        <f t="shared" ref="AI22:AI23" si="18">IFERROR(IF(OR(AND(AE22="Muy Baja",AG22="Leve"),AND(AE22="Muy Baja",AG22="Menor"),AND(AE22="Baja",AG22="Leve")),"Bajo",IF(OR(AND(AE22="Muy baja",AG22="Moderado"),AND(AE22="Baja",AG22="Menor"),AND(AE22="Baja",AG22="Moderado"),AND(AE22="Media",AG22="Leve"),AND(AE22="Media",AG22="Menor"),AND(AE22="Media",AG22="Moderado"),AND(AE22="Alta",AG22="Leve"),AND(AE22="Alta",AG22="Menor")),"Moderado",IF(OR(AND(AE22="Muy Baja",AG22="Mayor"),AND(AE22="Baja",AG22="Mayor"),AND(AE22="Media",AG22="Mayor"),AND(AE22="Alta",AG22="Moderado"),AND(AE22="Alta",AG22="Mayor"),AND(AE22="Muy Alta",AG22="Leve"),AND(AE22="Muy Alta",AG22="Menor"),AND(AE22="Muy Alta",AG22="Moderado"),AND(AE22="Muy Alta",AG22="Mayor")),"Alto",IF(OR(AND(AE22="Muy Baja",AG22="Catastrófico"),AND(AE22="Baja",AG22="Catastrófico"),AND(AE22="Media",AG22="Catastrófico"),AND(AE22="Alta",AG22="Catastrófico"),AND(AE22="Muy Alta",AG22="Catastrófico")),"Extremo","")))),"")</f>
        <v/>
      </c>
      <c r="AJ22" s="469"/>
      <c r="AK22" s="148"/>
      <c r="AL22" s="147"/>
      <c r="AM22" s="142"/>
      <c r="AN22" s="142"/>
      <c r="AO22" s="446"/>
      <c r="AP22" s="446"/>
      <c r="AQ22" s="446"/>
      <c r="AR22" s="142"/>
      <c r="AS22" s="147"/>
      <c r="AT22" s="446"/>
      <c r="AU22" s="446"/>
      <c r="AV22" s="446"/>
      <c r="AW22" s="446"/>
      <c r="AX22" s="446"/>
      <c r="AY22" s="479"/>
      <c r="AZ22" s="154"/>
      <c r="BA22" s="154"/>
      <c r="BB22" s="154"/>
      <c r="BC22" s="154"/>
      <c r="BD22" s="154"/>
      <c r="BE22" s="154"/>
      <c r="BF22" s="154"/>
      <c r="BG22" s="154"/>
      <c r="BH22" s="154"/>
      <c r="BI22" s="154"/>
      <c r="BJ22" s="154"/>
      <c r="BK22" s="154"/>
      <c r="BL22" s="154"/>
      <c r="BM22" s="154"/>
      <c r="BN22" s="154"/>
      <c r="BO22" s="154"/>
      <c r="BP22" s="154"/>
    </row>
    <row r="23" spans="1:68" s="153" customFormat="1" ht="48.75" customHeight="1" x14ac:dyDescent="0.25">
      <c r="A23" s="443"/>
      <c r="B23" s="411"/>
      <c r="C23" s="713"/>
      <c r="D23" s="713"/>
      <c r="E23" s="446"/>
      <c r="F23" s="148"/>
      <c r="G23" s="232"/>
      <c r="H23" s="449"/>
      <c r="I23" s="434"/>
      <c r="J23" s="449"/>
      <c r="K23" s="181"/>
      <c r="L23" s="721"/>
      <c r="M23" s="437"/>
      <c r="N23" s="428"/>
      <c r="O23" s="425"/>
      <c r="P23" s="440"/>
      <c r="Q23" s="425">
        <f t="shared" si="15"/>
        <v>0</v>
      </c>
      <c r="R23" s="428"/>
      <c r="S23" s="425"/>
      <c r="T23" s="431"/>
      <c r="U23" s="135">
        <v>3</v>
      </c>
      <c r="V23" s="115"/>
      <c r="W23" s="319" t="str">
        <f>IF(OR(X23="Preventivo",X23="Detectivo"),"Probabilidad",IF(X23="Correctivo","Impacto",""))</f>
        <v/>
      </c>
      <c r="X23" s="143"/>
      <c r="Y23" s="143"/>
      <c r="Z23" s="320" t="str">
        <f t="shared" si="16"/>
        <v/>
      </c>
      <c r="AA23" s="143"/>
      <c r="AB23" s="143"/>
      <c r="AC23" s="143"/>
      <c r="AD23" s="321" t="str">
        <f>IFERROR(IF(AND(W22="Probabilidad",W23="Probabilidad"),(AF22-(+AF22*Z23)),IF(AND(W22="Impacto",W23="Probabilidad"),(AF21-(+AF21*Z23)),IF(W23="Impacto",AF22,""))),"")</f>
        <v/>
      </c>
      <c r="AE23" s="322" t="str">
        <f t="shared" si="1"/>
        <v/>
      </c>
      <c r="AF23" s="320" t="str">
        <f t="shared" si="17"/>
        <v/>
      </c>
      <c r="AG23" s="322" t="str">
        <f t="shared" si="3"/>
        <v/>
      </c>
      <c r="AH23" s="320" t="str">
        <f>IFERROR(IF(AND(W22="Impacto",W23="Impacto"),(AH22-(+AH22*Z23)),IF(AND(W22="Probabilidad",W23="Impacto"),(AH21-(+AH21*Z23)),IF(W23="Probabilidad",AH22,""))),"")</f>
        <v/>
      </c>
      <c r="AI23" s="323" t="str">
        <f t="shared" si="18"/>
        <v/>
      </c>
      <c r="AJ23" s="469"/>
      <c r="AK23" s="148"/>
      <c r="AL23" s="147"/>
      <c r="AM23" s="142"/>
      <c r="AN23" s="142"/>
      <c r="AO23" s="446"/>
      <c r="AP23" s="446"/>
      <c r="AQ23" s="446"/>
      <c r="AR23" s="142"/>
      <c r="AS23" s="147"/>
      <c r="AT23" s="446"/>
      <c r="AU23" s="446"/>
      <c r="AV23" s="446"/>
      <c r="AW23" s="446"/>
      <c r="AX23" s="446"/>
      <c r="AY23" s="479"/>
      <c r="AZ23" s="154"/>
      <c r="BA23" s="154"/>
      <c r="BB23" s="154"/>
      <c r="BC23" s="154"/>
      <c r="BD23" s="154"/>
      <c r="BE23" s="154"/>
      <c r="BF23" s="154"/>
      <c r="BG23" s="154"/>
      <c r="BH23" s="154"/>
      <c r="BI23" s="154"/>
      <c r="BJ23" s="154"/>
      <c r="BK23" s="154"/>
      <c r="BL23" s="154"/>
      <c r="BM23" s="154"/>
      <c r="BN23" s="154"/>
      <c r="BO23" s="154"/>
      <c r="BP23" s="154"/>
    </row>
    <row r="24" spans="1:68" s="153" customFormat="1" ht="48.75" customHeight="1" x14ac:dyDescent="0.25">
      <c r="A24" s="443"/>
      <c r="B24" s="411"/>
      <c r="C24" s="713"/>
      <c r="D24" s="713"/>
      <c r="E24" s="446"/>
      <c r="F24" s="148"/>
      <c r="G24" s="232"/>
      <c r="H24" s="449"/>
      <c r="I24" s="434"/>
      <c r="J24" s="449"/>
      <c r="K24" s="181"/>
      <c r="L24" s="721"/>
      <c r="M24" s="437"/>
      <c r="N24" s="428"/>
      <c r="O24" s="425"/>
      <c r="P24" s="440"/>
      <c r="Q24" s="425">
        <f t="shared" si="15"/>
        <v>0</v>
      </c>
      <c r="R24" s="428"/>
      <c r="S24" s="425"/>
      <c r="T24" s="431"/>
      <c r="U24" s="135">
        <v>4</v>
      </c>
      <c r="V24" s="115"/>
      <c r="W24" s="319" t="str">
        <f t="shared" ref="W24:W26" si="19">IF(OR(X24="Preventivo",X24="Detectivo"),"Probabilidad",IF(X24="Correctivo","Impacto",""))</f>
        <v/>
      </c>
      <c r="X24" s="143"/>
      <c r="Y24" s="143"/>
      <c r="Z24" s="320" t="str">
        <f t="shared" si="16"/>
        <v/>
      </c>
      <c r="AA24" s="143"/>
      <c r="AB24" s="143"/>
      <c r="AC24" s="143"/>
      <c r="AD24" s="321" t="str">
        <f t="shared" ref="AD24:AD26" si="20">IFERROR(IF(AND(W23="Probabilidad",W24="Probabilidad"),(AF23-(+AF23*Z24)),IF(AND(W23="Impacto",W24="Probabilidad"),(AF22-(+AF22*Z24)),IF(W24="Impacto",AF23,""))),"")</f>
        <v/>
      </c>
      <c r="AE24" s="322" t="str">
        <f t="shared" si="1"/>
        <v/>
      </c>
      <c r="AF24" s="320" t="str">
        <f t="shared" si="17"/>
        <v/>
      </c>
      <c r="AG24" s="322" t="str">
        <f t="shared" si="3"/>
        <v/>
      </c>
      <c r="AH24" s="320" t="str">
        <f t="shared" ref="AH24:AH26" si="21">IFERROR(IF(AND(W23="Impacto",W24="Impacto"),(AH23-(+AH23*Z24)),IF(AND(W23="Probabilidad",W24="Impacto"),(AH22-(+AH22*Z24)),IF(W24="Probabilidad",AH23,""))),"")</f>
        <v/>
      </c>
      <c r="AI24" s="323" t="str">
        <f>IFERROR(IF(OR(AND(AE24="Muy Baja",AG24="Leve"),AND(AE24="Muy Baja",AG24="Menor"),AND(AE24="Baja",AG24="Leve")),"Bajo",IF(OR(AND(AE24="Muy baja",AG24="Moderado"),AND(AE24="Baja",AG24="Menor"),AND(AE24="Baja",AG24="Moderado"),AND(AE24="Media",AG24="Leve"),AND(AE24="Media",AG24="Menor"),AND(AE24="Media",AG24="Moderado"),AND(AE24="Alta",AG24="Leve"),AND(AE24="Alta",AG24="Menor")),"Moderado",IF(OR(AND(AE24="Muy Baja",AG24="Mayor"),AND(AE24="Baja",AG24="Mayor"),AND(AE24="Media",AG24="Mayor"),AND(AE24="Alta",AG24="Moderado"),AND(AE24="Alta",AG24="Mayor"),AND(AE24="Muy Alta",AG24="Leve"),AND(AE24="Muy Alta",AG24="Menor"),AND(AE24="Muy Alta",AG24="Moderado"),AND(AE24="Muy Alta",AG24="Mayor")),"Alto",IF(OR(AND(AE24="Muy Baja",AG24="Catastrófico"),AND(AE24="Baja",AG24="Catastrófico"),AND(AE24="Media",AG24="Catastrófico"),AND(AE24="Alta",AG24="Catastrófico"),AND(AE24="Muy Alta",AG24="Catastrófico")),"Extremo","")))),"")</f>
        <v/>
      </c>
      <c r="AJ24" s="469"/>
      <c r="AK24" s="148"/>
      <c r="AL24" s="147"/>
      <c r="AM24" s="142"/>
      <c r="AN24" s="142"/>
      <c r="AO24" s="446"/>
      <c r="AP24" s="446"/>
      <c r="AQ24" s="446"/>
      <c r="AR24" s="142"/>
      <c r="AS24" s="147"/>
      <c r="AT24" s="446"/>
      <c r="AU24" s="446"/>
      <c r="AV24" s="446"/>
      <c r="AW24" s="446"/>
      <c r="AX24" s="446"/>
      <c r="AY24" s="479"/>
      <c r="AZ24" s="154"/>
      <c r="BA24" s="154"/>
      <c r="BB24" s="154"/>
      <c r="BC24" s="154"/>
      <c r="BD24" s="154"/>
      <c r="BE24" s="154"/>
      <c r="BF24" s="154"/>
      <c r="BG24" s="154"/>
      <c r="BH24" s="154"/>
      <c r="BI24" s="154"/>
      <c r="BJ24" s="154"/>
      <c r="BK24" s="154"/>
      <c r="BL24" s="154"/>
      <c r="BM24" s="154"/>
      <c r="BN24" s="154"/>
      <c r="BO24" s="154"/>
      <c r="BP24" s="154"/>
    </row>
    <row r="25" spans="1:68" s="153" customFormat="1" ht="48.75" customHeight="1" x14ac:dyDescent="0.25">
      <c r="A25" s="443"/>
      <c r="B25" s="411"/>
      <c r="C25" s="713"/>
      <c r="D25" s="713"/>
      <c r="E25" s="446"/>
      <c r="F25" s="148"/>
      <c r="G25" s="232"/>
      <c r="H25" s="449"/>
      <c r="I25" s="434"/>
      <c r="J25" s="449"/>
      <c r="K25" s="181"/>
      <c r="L25" s="721"/>
      <c r="M25" s="437"/>
      <c r="N25" s="428"/>
      <c r="O25" s="425"/>
      <c r="P25" s="440"/>
      <c r="Q25" s="425">
        <f t="shared" si="15"/>
        <v>0</v>
      </c>
      <c r="R25" s="428"/>
      <c r="S25" s="425"/>
      <c r="T25" s="431"/>
      <c r="U25" s="135">
        <v>5</v>
      </c>
      <c r="V25" s="115"/>
      <c r="W25" s="319" t="str">
        <f t="shared" si="19"/>
        <v/>
      </c>
      <c r="X25" s="143"/>
      <c r="Y25" s="143"/>
      <c r="Z25" s="320" t="str">
        <f t="shared" si="16"/>
        <v/>
      </c>
      <c r="AA25" s="299"/>
      <c r="AB25" s="299"/>
      <c r="AC25" s="299"/>
      <c r="AD25" s="321" t="str">
        <f t="shared" si="20"/>
        <v/>
      </c>
      <c r="AE25" s="322" t="str">
        <f t="shared" si="1"/>
        <v/>
      </c>
      <c r="AF25" s="320" t="str">
        <f t="shared" si="17"/>
        <v/>
      </c>
      <c r="AG25" s="322" t="str">
        <f t="shared" si="3"/>
        <v/>
      </c>
      <c r="AH25" s="320" t="str">
        <f t="shared" si="21"/>
        <v/>
      </c>
      <c r="AI25" s="323" t="str">
        <f t="shared" ref="AI25:AI26" si="22">IFERROR(IF(OR(AND(AE25="Muy Baja",AG25="Leve"),AND(AE25="Muy Baja",AG25="Menor"),AND(AE25="Baja",AG25="Leve")),"Bajo",IF(OR(AND(AE25="Muy baja",AG25="Moderado"),AND(AE25="Baja",AG25="Menor"),AND(AE25="Baja",AG25="Moderado"),AND(AE25="Media",AG25="Leve"),AND(AE25="Media",AG25="Menor"),AND(AE25="Media",AG25="Moderado"),AND(AE25="Alta",AG25="Leve"),AND(AE25="Alta",AG25="Menor")),"Moderado",IF(OR(AND(AE25="Muy Baja",AG25="Mayor"),AND(AE25="Baja",AG25="Mayor"),AND(AE25="Media",AG25="Mayor"),AND(AE25="Alta",AG25="Moderado"),AND(AE25="Alta",AG25="Mayor"),AND(AE25="Muy Alta",AG25="Leve"),AND(AE25="Muy Alta",AG25="Menor"),AND(AE25="Muy Alta",AG25="Moderado"),AND(AE25="Muy Alta",AG25="Mayor")),"Alto",IF(OR(AND(AE25="Muy Baja",AG25="Catastrófico"),AND(AE25="Baja",AG25="Catastrófico"),AND(AE25="Media",AG25="Catastrófico"),AND(AE25="Alta",AG25="Catastrófico"),AND(AE25="Muy Alta",AG25="Catastrófico")),"Extremo","")))),"")</f>
        <v/>
      </c>
      <c r="AJ25" s="469"/>
      <c r="AK25" s="148"/>
      <c r="AL25" s="147"/>
      <c r="AM25" s="142"/>
      <c r="AN25" s="142"/>
      <c r="AO25" s="446"/>
      <c r="AP25" s="446"/>
      <c r="AQ25" s="446"/>
      <c r="AR25" s="142"/>
      <c r="AS25" s="147"/>
      <c r="AT25" s="446"/>
      <c r="AU25" s="446"/>
      <c r="AV25" s="446"/>
      <c r="AW25" s="446"/>
      <c r="AX25" s="446"/>
      <c r="AY25" s="479"/>
      <c r="AZ25" s="154"/>
      <c r="BA25" s="154"/>
      <c r="BB25" s="154"/>
      <c r="BC25" s="154"/>
      <c r="BD25" s="154"/>
      <c r="BE25" s="154"/>
      <c r="BF25" s="154"/>
      <c r="BG25" s="154"/>
      <c r="BH25" s="154"/>
      <c r="BI25" s="154"/>
      <c r="BJ25" s="154"/>
      <c r="BK25" s="154"/>
      <c r="BL25" s="154"/>
      <c r="BM25" s="154"/>
      <c r="BN25" s="154"/>
      <c r="BO25" s="154"/>
      <c r="BP25" s="154"/>
    </row>
    <row r="26" spans="1:68" s="153" customFormat="1" ht="48.75" customHeight="1" thickBot="1" x14ac:dyDescent="0.3">
      <c r="A26" s="444"/>
      <c r="B26" s="412"/>
      <c r="C26" s="714"/>
      <c r="D26" s="714"/>
      <c r="E26" s="447"/>
      <c r="F26" s="223"/>
      <c r="G26" s="313"/>
      <c r="H26" s="450"/>
      <c r="I26" s="435"/>
      <c r="J26" s="450"/>
      <c r="K26" s="182"/>
      <c r="L26" s="722"/>
      <c r="M26" s="438"/>
      <c r="N26" s="429"/>
      <c r="O26" s="426"/>
      <c r="P26" s="471"/>
      <c r="Q26" s="426">
        <f t="shared" si="15"/>
        <v>0</v>
      </c>
      <c r="R26" s="429"/>
      <c r="S26" s="426"/>
      <c r="T26" s="432"/>
      <c r="U26" s="167">
        <v>6</v>
      </c>
      <c r="V26" s="312"/>
      <c r="W26" s="325" t="str">
        <f t="shared" si="19"/>
        <v/>
      </c>
      <c r="X26" s="170"/>
      <c r="Y26" s="170"/>
      <c r="Z26" s="326" t="str">
        <f t="shared" si="16"/>
        <v/>
      </c>
      <c r="AA26" s="170"/>
      <c r="AB26" s="170"/>
      <c r="AC26" s="170"/>
      <c r="AD26" s="327" t="str">
        <f t="shared" si="20"/>
        <v/>
      </c>
      <c r="AE26" s="328" t="str">
        <f t="shared" si="1"/>
        <v/>
      </c>
      <c r="AF26" s="326" t="str">
        <f t="shared" si="17"/>
        <v/>
      </c>
      <c r="AG26" s="328" t="str">
        <f t="shared" si="3"/>
        <v/>
      </c>
      <c r="AH26" s="326" t="str">
        <f t="shared" si="21"/>
        <v/>
      </c>
      <c r="AI26" s="329" t="str">
        <f t="shared" si="22"/>
        <v/>
      </c>
      <c r="AJ26" s="470"/>
      <c r="AK26" s="175"/>
      <c r="AL26" s="176"/>
      <c r="AM26" s="177"/>
      <c r="AN26" s="177"/>
      <c r="AO26" s="447"/>
      <c r="AP26" s="447"/>
      <c r="AQ26" s="447"/>
      <c r="AR26" s="177"/>
      <c r="AS26" s="349"/>
      <c r="AT26" s="447"/>
      <c r="AU26" s="447"/>
      <c r="AV26" s="447"/>
      <c r="AW26" s="447"/>
      <c r="AX26" s="447"/>
      <c r="AY26" s="480"/>
      <c r="AZ26" s="154"/>
      <c r="BA26" s="154"/>
      <c r="BB26" s="154"/>
      <c r="BC26" s="154"/>
      <c r="BD26" s="154"/>
      <c r="BE26" s="154"/>
      <c r="BF26" s="154"/>
      <c r="BG26" s="154"/>
      <c r="BH26" s="154"/>
      <c r="BI26" s="154"/>
      <c r="BJ26" s="154"/>
      <c r="BK26" s="154"/>
      <c r="BL26" s="154"/>
      <c r="BM26" s="154"/>
      <c r="BN26" s="154"/>
      <c r="BO26" s="154"/>
      <c r="BP26" s="154"/>
    </row>
    <row r="27" spans="1:68" s="153" customFormat="1" ht="48.75" customHeight="1" x14ac:dyDescent="0.25">
      <c r="A27" s="442">
        <v>4</v>
      </c>
      <c r="B27" s="410"/>
      <c r="C27" s="712"/>
      <c r="D27" s="712"/>
      <c r="E27" s="445"/>
      <c r="F27" s="222"/>
      <c r="G27" s="230"/>
      <c r="H27" s="448"/>
      <c r="I27" s="433"/>
      <c r="J27" s="448"/>
      <c r="K27" s="180"/>
      <c r="L27" s="720"/>
      <c r="M27" s="436"/>
      <c r="N27" s="427" t="str">
        <f>IF(M27&lt;=0,"",IF(M27&lt;=2,"Muy Baja",IF(M27&lt;=24,"Baja",IF(M27&lt;=500,"Media",IF(M27&lt;=5000,"Alta","Muy Alta")))))</f>
        <v/>
      </c>
      <c r="O27" s="424" t="str">
        <f>IF(N27="","",IF(N27="Muy Baja",0.2,IF(N27="Baja",0.4,IF(N27="Media",0.6,IF(N27="Alta",0.8,IF(N27="Muy Alta",1,))))))</f>
        <v/>
      </c>
      <c r="P27" s="439"/>
      <c r="Q27" s="424">
        <f>IF(NOT(ISERROR(MATCH(P27,'[1]Tabla Impacto'!$B$221:$B$223,0))),'[1]Tabla Impacto'!$F$223&amp;"Por favor no seleccionar los criterios de impacto(Afectación Económica o presupuestal y Pérdida Reputacional)",P27)</f>
        <v>0</v>
      </c>
      <c r="R27" s="427" t="str">
        <f>IF(OR(Q27='[1]Tabla Impacto'!$C$11,Q27='[1]Tabla Impacto'!$D$11),"Leve",IF(OR(Q27='[1]Tabla Impacto'!$C$12,Q27='[1]Tabla Impacto'!$D$12),"Menor",IF(OR(Q27='[1]Tabla Impacto'!$C$13,Q27='[1]Tabla Impacto'!$D$13),"Moderado",IF(OR(Q27='[1]Tabla Impacto'!$C$14,Q27='[1]Tabla Impacto'!$D$14),"Mayor",IF(OR(Q27='[1]Tabla Impacto'!$C$15,Q27='[1]Tabla Impacto'!$D$15),"Catastrófico","")))))</f>
        <v/>
      </c>
      <c r="S27" s="424" t="str">
        <f>IF(R27="","",IF(R27="Leve",0.2,IF(R27="Menor",0.4,IF(R27="Moderado",0.6,IF(R27="Mayor",0.8,IF(R27="Catastrófico",1,))))))</f>
        <v/>
      </c>
      <c r="T27" s="430" t="str">
        <f>IF(OR(AND(N27="Muy Baja",R27="Leve"),AND(N27="Muy Baja",R27="Menor"),AND(N27="Baja",R27="Leve")),"Bajo",IF(OR(AND(N27="Muy baja",R27="Moderado"),AND(N27="Baja",R27="Menor"),AND(N27="Baja",R27="Moderado"),AND(N27="Media",R27="Leve"),AND(N27="Media",R27="Menor"),AND(N27="Media",R27="Moderado"),AND(N27="Alta",R27="Leve"),AND(N27="Alta",R27="Menor")),"Moderado",IF(OR(AND(N27="Muy Baja",R27="Mayor"),AND(N27="Baja",R27="Mayor"),AND(N27="Media",R27="Mayor"),AND(N27="Alta",R27="Moderado"),AND(N27="Alta",R27="Mayor"),AND(N27="Muy Alta",R27="Leve"),AND(N27="Muy Alta",R27="Menor"),AND(N27="Muy Alta",R27="Moderado"),AND(N27="Muy Alta",R27="Mayor")),"Alto",IF(OR(AND(N27="Muy Baja",R27="Catastrófico"),AND(N27="Baja",R27="Catastrófico"),AND(N27="Media",R27="Catastrófico"),AND(N27="Alta",R27="Catastrófico"),AND(N27="Muy Alta",R27="Catastrófico")),"Extremo",""))))</f>
        <v/>
      </c>
      <c r="U27" s="156">
        <v>1</v>
      </c>
      <c r="V27" s="231"/>
      <c r="W27" s="314" t="str">
        <f>IF(OR(X27="Preventivo",X27="Detectivo"),"Probabilidad",IF(X27="Correctivo","Impacto",""))</f>
        <v/>
      </c>
      <c r="X27" s="159"/>
      <c r="Y27" s="159"/>
      <c r="Z27" s="315" t="str">
        <f>IF(AND(X27="Preventivo",Y27="Automático"),"50%",IF(AND(X27="Preventivo",Y27="Manual"),"40%",IF(AND(X27="Detectivo",Y27="Automático"),"40%",IF(AND(X27="Detectivo",Y27="Manual"),"30%",IF(AND(X27="Correctivo",Y27="Automático"),"35%",IF(AND(X27="Correctivo",Y27="Manual"),"25%",""))))))</f>
        <v/>
      </c>
      <c r="AA27" s="159"/>
      <c r="AB27" s="159"/>
      <c r="AC27" s="159"/>
      <c r="AD27" s="316" t="str">
        <f>IFERROR(IF(W27="Probabilidad",(O27-(+O27*Z27)),IF(W27="Impacto",O27,"")),"")</f>
        <v/>
      </c>
      <c r="AE27" s="317" t="str">
        <f>IFERROR(IF(AD27="","",IF(AD27&lt;=0.2,"Muy Baja",IF(AD27&lt;=0.4,"Baja",IF(AD27&lt;=0.6,"Media",IF(AD27&lt;=0.8,"Alta","Muy Alta"))))),"")</f>
        <v/>
      </c>
      <c r="AF27" s="315" t="str">
        <f>+AD27</f>
        <v/>
      </c>
      <c r="AG27" s="317" t="str">
        <f>IFERROR(IF(AH27="","",IF(AH27&lt;=0.2,"Leve",IF(AH27&lt;=0.4,"Menor",IF(AH27&lt;=0.6,"Moderado",IF(AH27&lt;=0.8,"Mayor","Catastrófico"))))),"")</f>
        <v/>
      </c>
      <c r="AH27" s="315" t="str">
        <f>IFERROR(IF(W27="Impacto",(S27-(+S27*Z27)),IF(W27="Probabilidad",S27,"")),"")</f>
        <v/>
      </c>
      <c r="AI27" s="318" t="str">
        <f>IFERROR(IF(OR(AND(AE27="Muy Baja",AG27="Leve"),AND(AE27="Muy Baja",AG27="Menor"),AND(AE27="Baja",AG27="Leve")),"Bajo",IF(OR(AND(AE27="Muy baja",AG27="Moderado"),AND(AE27="Baja",AG27="Menor"),AND(AE27="Baja",AG27="Moderado"),AND(AE27="Media",AG27="Leve"),AND(AE27="Media",AG27="Menor"),AND(AE27="Media",AG27="Moderado"),AND(AE27="Alta",AG27="Leve"),AND(AE27="Alta",AG27="Menor")),"Moderado",IF(OR(AND(AE27="Muy Baja",AG27="Mayor"),AND(AE27="Baja",AG27="Mayor"),AND(AE27="Media",AG27="Mayor"),AND(AE27="Alta",AG27="Moderado"),AND(AE27="Alta",AG27="Mayor"),AND(AE27="Muy Alta",AG27="Leve"),AND(AE27="Muy Alta",AG27="Menor"),AND(AE27="Muy Alta",AG27="Moderado"),AND(AE27="Muy Alta",AG27="Mayor")),"Alto",IF(OR(AND(AE27="Muy Baja",AG27="Catastrófico"),AND(AE27="Baja",AG27="Catastrófico"),AND(AE27="Media",AG27="Catastrófico"),AND(AE27="Alta",AG27="Catastrófico"),AND(AE27="Muy Alta",AG27="Catastrófico")),"Extremo","")))),"")</f>
        <v/>
      </c>
      <c r="AJ27" s="468"/>
      <c r="AK27" s="164"/>
      <c r="AL27" s="165"/>
      <c r="AM27" s="166"/>
      <c r="AN27" s="166"/>
      <c r="AO27" s="445"/>
      <c r="AP27" s="445"/>
      <c r="AQ27" s="445"/>
      <c r="AR27" s="166"/>
      <c r="AS27" s="350"/>
      <c r="AT27" s="445"/>
      <c r="AU27" s="445"/>
      <c r="AV27" s="477"/>
      <c r="AW27" s="445"/>
      <c r="AX27" s="445"/>
      <c r="AY27" s="478"/>
      <c r="AZ27" s="154"/>
      <c r="BA27" s="154"/>
      <c r="BB27" s="154"/>
      <c r="BC27" s="154"/>
      <c r="BD27" s="154"/>
      <c r="BE27" s="154"/>
      <c r="BF27" s="154"/>
      <c r="BG27" s="154"/>
      <c r="BH27" s="154"/>
      <c r="BI27" s="154"/>
      <c r="BJ27" s="154"/>
      <c r="BK27" s="154"/>
      <c r="BL27" s="154"/>
      <c r="BM27" s="154"/>
      <c r="BN27" s="154"/>
      <c r="BO27" s="154"/>
      <c r="BP27" s="154"/>
    </row>
    <row r="28" spans="1:68" s="153" customFormat="1" ht="48.75" customHeight="1" x14ac:dyDescent="0.25">
      <c r="A28" s="443"/>
      <c r="B28" s="411"/>
      <c r="C28" s="713"/>
      <c r="D28" s="713"/>
      <c r="E28" s="446"/>
      <c r="F28" s="148"/>
      <c r="G28" s="232"/>
      <c r="H28" s="449"/>
      <c r="I28" s="434"/>
      <c r="J28" s="449"/>
      <c r="K28" s="181"/>
      <c r="L28" s="721"/>
      <c r="M28" s="437"/>
      <c r="N28" s="428"/>
      <c r="O28" s="425"/>
      <c r="P28" s="440"/>
      <c r="Q28" s="425">
        <f t="shared" ref="Q28:Q32" si="23">IF(NOT(ISERROR(MATCH(P28,_xlfn.ANCHORARRAY(K39),0))),O41&amp;"Por favor no seleccionar los criterios de impacto",P28)</f>
        <v>0</v>
      </c>
      <c r="R28" s="428"/>
      <c r="S28" s="425"/>
      <c r="T28" s="431"/>
      <c r="U28" s="135">
        <v>2</v>
      </c>
      <c r="V28" s="115"/>
      <c r="W28" s="319" t="str">
        <f>IF(OR(X28="Preventivo",X28="Detectivo"),"Probabilidad",IF(X28="Correctivo","Impacto",""))</f>
        <v/>
      </c>
      <c r="X28" s="143"/>
      <c r="Y28" s="143"/>
      <c r="Z28" s="320" t="str">
        <f t="shared" ref="Z28:Z32" si="24">IF(AND(X28="Preventivo",Y28="Automático"),"50%",IF(AND(X28="Preventivo",Y28="Manual"),"40%",IF(AND(X28="Detectivo",Y28="Automático"),"40%",IF(AND(X28="Detectivo",Y28="Manual"),"30%",IF(AND(X28="Correctivo",Y28="Automático"),"35%",IF(AND(X28="Correctivo",Y28="Manual"),"25%",""))))))</f>
        <v/>
      </c>
      <c r="AA28" s="143"/>
      <c r="AB28" s="143"/>
      <c r="AC28" s="143"/>
      <c r="AD28" s="321" t="str">
        <f>IFERROR(IF(AND(W27="Probabilidad",W28="Probabilidad"),(AF27-(+AF27*Z28)),IF(W28="Probabilidad",(O27-(+O27*Z28)),IF(W28="Impacto",AF27,""))),"")</f>
        <v/>
      </c>
      <c r="AE28" s="322" t="str">
        <f t="shared" si="1"/>
        <v/>
      </c>
      <c r="AF28" s="320" t="str">
        <f t="shared" ref="AF28:AF32" si="25">+AD28</f>
        <v/>
      </c>
      <c r="AG28" s="322" t="str">
        <f t="shared" si="3"/>
        <v/>
      </c>
      <c r="AH28" s="320" t="str">
        <f>IFERROR(IF(AND(W27="Impacto",W28="Impacto"),(AH27-(+AH27*Z28)),IF(W28="Impacto",(S27-(+S27*Z28)),IF(W28="Probabilidad",AH27,""))),"")</f>
        <v/>
      </c>
      <c r="AI28" s="323" t="str">
        <f t="shared" ref="AI28:AI29" si="26">IFERROR(IF(OR(AND(AE28="Muy Baja",AG28="Leve"),AND(AE28="Muy Baja",AG28="Menor"),AND(AE28="Baja",AG28="Leve")),"Bajo",IF(OR(AND(AE28="Muy baja",AG28="Moderado"),AND(AE28="Baja",AG28="Menor"),AND(AE28="Baja",AG28="Moderado"),AND(AE28="Media",AG28="Leve"),AND(AE28="Media",AG28="Menor"),AND(AE28="Media",AG28="Moderado"),AND(AE28="Alta",AG28="Leve"),AND(AE28="Alta",AG28="Menor")),"Moderado",IF(OR(AND(AE28="Muy Baja",AG28="Mayor"),AND(AE28="Baja",AG28="Mayor"),AND(AE28="Media",AG28="Mayor"),AND(AE28="Alta",AG28="Moderado"),AND(AE28="Alta",AG28="Mayor"),AND(AE28="Muy Alta",AG28="Leve"),AND(AE28="Muy Alta",AG28="Menor"),AND(AE28="Muy Alta",AG28="Moderado"),AND(AE28="Muy Alta",AG28="Mayor")),"Alto",IF(OR(AND(AE28="Muy Baja",AG28="Catastrófico"),AND(AE28="Baja",AG28="Catastrófico"),AND(AE28="Media",AG28="Catastrófico"),AND(AE28="Alta",AG28="Catastrófico"),AND(AE28="Muy Alta",AG28="Catastrófico")),"Extremo","")))),"")</f>
        <v/>
      </c>
      <c r="AJ28" s="469"/>
      <c r="AK28" s="148"/>
      <c r="AL28" s="147"/>
      <c r="AM28" s="142"/>
      <c r="AN28" s="142"/>
      <c r="AO28" s="446"/>
      <c r="AP28" s="446"/>
      <c r="AQ28" s="446"/>
      <c r="AR28" s="142"/>
      <c r="AS28" s="147"/>
      <c r="AT28" s="446"/>
      <c r="AU28" s="446"/>
      <c r="AV28" s="446"/>
      <c r="AW28" s="446"/>
      <c r="AX28" s="446"/>
      <c r="AY28" s="479"/>
      <c r="AZ28" s="154"/>
      <c r="BA28" s="154"/>
      <c r="BB28" s="154"/>
      <c r="BC28" s="154"/>
      <c r="BD28" s="154"/>
      <c r="BE28" s="154"/>
      <c r="BF28" s="154"/>
      <c r="BG28" s="154"/>
      <c r="BH28" s="154"/>
      <c r="BI28" s="154"/>
      <c r="BJ28" s="154"/>
      <c r="BK28" s="154"/>
      <c r="BL28" s="154"/>
      <c r="BM28" s="154"/>
      <c r="BN28" s="154"/>
      <c r="BO28" s="154"/>
      <c r="BP28" s="154"/>
    </row>
    <row r="29" spans="1:68" s="153" customFormat="1" ht="48.75" customHeight="1" x14ac:dyDescent="0.25">
      <c r="A29" s="443"/>
      <c r="B29" s="411"/>
      <c r="C29" s="713"/>
      <c r="D29" s="713"/>
      <c r="E29" s="446"/>
      <c r="F29" s="148"/>
      <c r="G29" s="232"/>
      <c r="H29" s="449"/>
      <c r="I29" s="434"/>
      <c r="J29" s="449"/>
      <c r="K29" s="181"/>
      <c r="L29" s="721"/>
      <c r="M29" s="437"/>
      <c r="N29" s="428"/>
      <c r="O29" s="425"/>
      <c r="P29" s="440"/>
      <c r="Q29" s="425">
        <f t="shared" si="23"/>
        <v>0</v>
      </c>
      <c r="R29" s="428"/>
      <c r="S29" s="425"/>
      <c r="T29" s="431"/>
      <c r="U29" s="135">
        <v>3</v>
      </c>
      <c r="V29" s="115"/>
      <c r="W29" s="319" t="str">
        <f>IF(OR(X29="Preventivo",X29="Detectivo"),"Probabilidad",IF(X29="Correctivo","Impacto",""))</f>
        <v/>
      </c>
      <c r="X29" s="143"/>
      <c r="Y29" s="143"/>
      <c r="Z29" s="320" t="str">
        <f t="shared" si="24"/>
        <v/>
      </c>
      <c r="AA29" s="143"/>
      <c r="AB29" s="143"/>
      <c r="AC29" s="143"/>
      <c r="AD29" s="321" t="str">
        <f>IFERROR(IF(AND(W28="Probabilidad",W29="Probabilidad"),(AF28-(+AF28*Z29)),IF(AND(W28="Impacto",W29="Probabilidad"),(AF27-(+AF27*Z29)),IF(W29="Impacto",AF28,""))),"")</f>
        <v/>
      </c>
      <c r="AE29" s="322" t="str">
        <f t="shared" si="1"/>
        <v/>
      </c>
      <c r="AF29" s="320" t="str">
        <f t="shared" si="25"/>
        <v/>
      </c>
      <c r="AG29" s="322" t="str">
        <f t="shared" si="3"/>
        <v/>
      </c>
      <c r="AH29" s="320" t="str">
        <f>IFERROR(IF(AND(W28="Impacto",W29="Impacto"),(AH28-(+AH28*Z29)),IF(AND(W28="Probabilidad",W29="Impacto"),(AH27-(+AH27*Z29)),IF(W29="Probabilidad",AH28,""))),"")</f>
        <v/>
      </c>
      <c r="AI29" s="323" t="str">
        <f t="shared" si="26"/>
        <v/>
      </c>
      <c r="AJ29" s="469"/>
      <c r="AK29" s="148"/>
      <c r="AL29" s="147"/>
      <c r="AM29" s="142"/>
      <c r="AN29" s="142"/>
      <c r="AO29" s="446"/>
      <c r="AP29" s="446"/>
      <c r="AQ29" s="446"/>
      <c r="AR29" s="142"/>
      <c r="AS29" s="147"/>
      <c r="AT29" s="446"/>
      <c r="AU29" s="446"/>
      <c r="AV29" s="446"/>
      <c r="AW29" s="446"/>
      <c r="AX29" s="446"/>
      <c r="AY29" s="479"/>
      <c r="AZ29" s="154"/>
      <c r="BA29" s="154"/>
      <c r="BB29" s="154"/>
      <c r="BC29" s="154"/>
      <c r="BD29" s="154"/>
      <c r="BE29" s="154"/>
      <c r="BF29" s="154"/>
      <c r="BG29" s="154"/>
      <c r="BH29" s="154"/>
      <c r="BI29" s="154"/>
      <c r="BJ29" s="154"/>
      <c r="BK29" s="154"/>
      <c r="BL29" s="154"/>
      <c r="BM29" s="154"/>
      <c r="BN29" s="154"/>
      <c r="BO29" s="154"/>
      <c r="BP29" s="154"/>
    </row>
    <row r="30" spans="1:68" s="153" customFormat="1" ht="48.75" customHeight="1" x14ac:dyDescent="0.25">
      <c r="A30" s="443"/>
      <c r="B30" s="411"/>
      <c r="C30" s="713"/>
      <c r="D30" s="713"/>
      <c r="E30" s="446"/>
      <c r="F30" s="148"/>
      <c r="G30" s="232"/>
      <c r="H30" s="449"/>
      <c r="I30" s="434"/>
      <c r="J30" s="449"/>
      <c r="K30" s="181"/>
      <c r="L30" s="721"/>
      <c r="M30" s="437"/>
      <c r="N30" s="428"/>
      <c r="O30" s="425"/>
      <c r="P30" s="440"/>
      <c r="Q30" s="425">
        <f t="shared" si="23"/>
        <v>0</v>
      </c>
      <c r="R30" s="428"/>
      <c r="S30" s="425"/>
      <c r="T30" s="431"/>
      <c r="U30" s="135">
        <v>4</v>
      </c>
      <c r="V30" s="115"/>
      <c r="W30" s="319" t="str">
        <f t="shared" ref="W30:W32" si="27">IF(OR(X30="Preventivo",X30="Detectivo"),"Probabilidad",IF(X30="Correctivo","Impacto",""))</f>
        <v/>
      </c>
      <c r="X30" s="143"/>
      <c r="Y30" s="143"/>
      <c r="Z30" s="320" t="str">
        <f t="shared" si="24"/>
        <v/>
      </c>
      <c r="AA30" s="143"/>
      <c r="AB30" s="143"/>
      <c r="AC30" s="143"/>
      <c r="AD30" s="321" t="str">
        <f t="shared" ref="AD30:AD32" si="28">IFERROR(IF(AND(W29="Probabilidad",W30="Probabilidad"),(AF29-(+AF29*Z30)),IF(AND(W29="Impacto",W30="Probabilidad"),(AF28-(+AF28*Z30)),IF(W30="Impacto",AF29,""))),"")</f>
        <v/>
      </c>
      <c r="AE30" s="322" t="str">
        <f t="shared" si="1"/>
        <v/>
      </c>
      <c r="AF30" s="320" t="str">
        <f t="shared" si="25"/>
        <v/>
      </c>
      <c r="AG30" s="322" t="str">
        <f t="shared" si="3"/>
        <v/>
      </c>
      <c r="AH30" s="320" t="str">
        <f t="shared" ref="AH30:AH32" si="29">IFERROR(IF(AND(W29="Impacto",W30="Impacto"),(AH29-(+AH29*Z30)),IF(AND(W29="Probabilidad",W30="Impacto"),(AH28-(+AH28*Z30)),IF(W30="Probabilidad",AH29,""))),"")</f>
        <v/>
      </c>
      <c r="AI30" s="323" t="str">
        <f>IFERROR(IF(OR(AND(AE30="Muy Baja",AG30="Leve"),AND(AE30="Muy Baja",AG30="Menor"),AND(AE30="Baja",AG30="Leve")),"Bajo",IF(OR(AND(AE30="Muy baja",AG30="Moderado"),AND(AE30="Baja",AG30="Menor"),AND(AE30="Baja",AG30="Moderado"),AND(AE30="Media",AG30="Leve"),AND(AE30="Media",AG30="Menor"),AND(AE30="Media",AG30="Moderado"),AND(AE30="Alta",AG30="Leve"),AND(AE30="Alta",AG30="Menor")),"Moderado",IF(OR(AND(AE30="Muy Baja",AG30="Mayor"),AND(AE30="Baja",AG30="Mayor"),AND(AE30="Media",AG30="Mayor"),AND(AE30="Alta",AG30="Moderado"),AND(AE30="Alta",AG30="Mayor"),AND(AE30="Muy Alta",AG30="Leve"),AND(AE30="Muy Alta",AG30="Menor"),AND(AE30="Muy Alta",AG30="Moderado"),AND(AE30="Muy Alta",AG30="Mayor")),"Alto",IF(OR(AND(AE30="Muy Baja",AG30="Catastrófico"),AND(AE30="Baja",AG30="Catastrófico"),AND(AE30="Media",AG30="Catastrófico"),AND(AE30="Alta",AG30="Catastrófico"),AND(AE30="Muy Alta",AG30="Catastrófico")),"Extremo","")))),"")</f>
        <v/>
      </c>
      <c r="AJ30" s="469"/>
      <c r="AK30" s="148"/>
      <c r="AL30" s="147"/>
      <c r="AM30" s="142"/>
      <c r="AN30" s="142"/>
      <c r="AO30" s="446"/>
      <c r="AP30" s="446"/>
      <c r="AQ30" s="446"/>
      <c r="AR30" s="142"/>
      <c r="AS30" s="147"/>
      <c r="AT30" s="446"/>
      <c r="AU30" s="446"/>
      <c r="AV30" s="446"/>
      <c r="AW30" s="446"/>
      <c r="AX30" s="446"/>
      <c r="AY30" s="479"/>
      <c r="AZ30" s="154"/>
      <c r="BA30" s="154"/>
      <c r="BB30" s="154"/>
      <c r="BC30" s="154"/>
      <c r="BD30" s="154"/>
      <c r="BE30" s="154"/>
      <c r="BF30" s="154"/>
      <c r="BG30" s="154"/>
      <c r="BH30" s="154"/>
      <c r="BI30" s="154"/>
      <c r="BJ30" s="154"/>
      <c r="BK30" s="154"/>
      <c r="BL30" s="154"/>
      <c r="BM30" s="154"/>
      <c r="BN30" s="154"/>
      <c r="BO30" s="154"/>
      <c r="BP30" s="154"/>
    </row>
    <row r="31" spans="1:68" s="153" customFormat="1" ht="48.75" customHeight="1" x14ac:dyDescent="0.25">
      <c r="A31" s="443"/>
      <c r="B31" s="411"/>
      <c r="C31" s="713"/>
      <c r="D31" s="713"/>
      <c r="E31" s="446"/>
      <c r="F31" s="148"/>
      <c r="G31" s="232"/>
      <c r="H31" s="449"/>
      <c r="I31" s="434"/>
      <c r="J31" s="449"/>
      <c r="K31" s="181"/>
      <c r="L31" s="721"/>
      <c r="M31" s="437"/>
      <c r="N31" s="428"/>
      <c r="O31" s="425"/>
      <c r="P31" s="440"/>
      <c r="Q31" s="425">
        <f t="shared" si="23"/>
        <v>0</v>
      </c>
      <c r="R31" s="428"/>
      <c r="S31" s="425"/>
      <c r="T31" s="431"/>
      <c r="U31" s="135">
        <v>5</v>
      </c>
      <c r="V31" s="115"/>
      <c r="W31" s="319" t="str">
        <f t="shared" si="27"/>
        <v/>
      </c>
      <c r="X31" s="143"/>
      <c r="Y31" s="143"/>
      <c r="Z31" s="320" t="str">
        <f t="shared" si="24"/>
        <v/>
      </c>
      <c r="AA31" s="143"/>
      <c r="AB31" s="143"/>
      <c r="AC31" s="143"/>
      <c r="AD31" s="330" t="str">
        <f t="shared" si="28"/>
        <v/>
      </c>
      <c r="AE31" s="322" t="str">
        <f>IFERROR(IF(AD31="","",IF(AD31&lt;=0.2,"Muy Baja",IF(AD31&lt;=0.4,"Baja",IF(AD31&lt;=0.6,"Media",IF(AD31&lt;=0.8,"Alta","Muy Alta"))))),"")</f>
        <v/>
      </c>
      <c r="AF31" s="320" t="str">
        <f t="shared" si="25"/>
        <v/>
      </c>
      <c r="AG31" s="322" t="str">
        <f t="shared" si="3"/>
        <v/>
      </c>
      <c r="AH31" s="320" t="str">
        <f t="shared" si="29"/>
        <v/>
      </c>
      <c r="AI31" s="323" t="str">
        <f t="shared" ref="AI31:AI32" si="30">IFERROR(IF(OR(AND(AE31="Muy Baja",AG31="Leve"),AND(AE31="Muy Baja",AG31="Menor"),AND(AE31="Baja",AG31="Leve")),"Bajo",IF(OR(AND(AE31="Muy baja",AG31="Moderado"),AND(AE31="Baja",AG31="Menor"),AND(AE31="Baja",AG31="Moderado"),AND(AE31="Media",AG31="Leve"),AND(AE31="Media",AG31="Menor"),AND(AE31="Media",AG31="Moderado"),AND(AE31="Alta",AG31="Leve"),AND(AE31="Alta",AG31="Menor")),"Moderado",IF(OR(AND(AE31="Muy Baja",AG31="Mayor"),AND(AE31="Baja",AG31="Mayor"),AND(AE31="Media",AG31="Mayor"),AND(AE31="Alta",AG31="Moderado"),AND(AE31="Alta",AG31="Mayor"),AND(AE31="Muy Alta",AG31="Leve"),AND(AE31="Muy Alta",AG31="Menor"),AND(AE31="Muy Alta",AG31="Moderado"),AND(AE31="Muy Alta",AG31="Mayor")),"Alto",IF(OR(AND(AE31="Muy Baja",AG31="Catastrófico"),AND(AE31="Baja",AG31="Catastrófico"),AND(AE31="Media",AG31="Catastrófico"),AND(AE31="Alta",AG31="Catastrófico"),AND(AE31="Muy Alta",AG31="Catastrófico")),"Extremo","")))),"")</f>
        <v/>
      </c>
      <c r="AJ31" s="469"/>
      <c r="AK31" s="148"/>
      <c r="AL31" s="147"/>
      <c r="AM31" s="142"/>
      <c r="AN31" s="142"/>
      <c r="AO31" s="446"/>
      <c r="AP31" s="446"/>
      <c r="AQ31" s="446"/>
      <c r="AR31" s="142"/>
      <c r="AS31" s="147"/>
      <c r="AT31" s="446"/>
      <c r="AU31" s="446"/>
      <c r="AV31" s="446"/>
      <c r="AW31" s="446"/>
      <c r="AX31" s="446"/>
      <c r="AY31" s="479"/>
      <c r="AZ31" s="154"/>
      <c r="BA31" s="154"/>
      <c r="BB31" s="154"/>
      <c r="BC31" s="154"/>
      <c r="BD31" s="154"/>
      <c r="BE31" s="154"/>
      <c r="BF31" s="154"/>
      <c r="BG31" s="154"/>
      <c r="BH31" s="154"/>
      <c r="BI31" s="154"/>
      <c r="BJ31" s="154"/>
      <c r="BK31" s="154"/>
      <c r="BL31" s="154"/>
      <c r="BM31" s="154"/>
      <c r="BN31" s="154"/>
      <c r="BO31" s="154"/>
      <c r="BP31" s="154"/>
    </row>
    <row r="32" spans="1:68" s="153" customFormat="1" ht="48.75" customHeight="1" thickBot="1" x14ac:dyDescent="0.3">
      <c r="A32" s="444"/>
      <c r="B32" s="412"/>
      <c r="C32" s="714"/>
      <c r="D32" s="714"/>
      <c r="E32" s="447"/>
      <c r="F32" s="223"/>
      <c r="G32" s="313"/>
      <c r="H32" s="450"/>
      <c r="I32" s="435"/>
      <c r="J32" s="450"/>
      <c r="K32" s="182"/>
      <c r="L32" s="722"/>
      <c r="M32" s="438"/>
      <c r="N32" s="429"/>
      <c r="O32" s="426"/>
      <c r="P32" s="471"/>
      <c r="Q32" s="426">
        <f t="shared" si="23"/>
        <v>0</v>
      </c>
      <c r="R32" s="429"/>
      <c r="S32" s="426"/>
      <c r="T32" s="432"/>
      <c r="U32" s="167">
        <v>6</v>
      </c>
      <c r="V32" s="312"/>
      <c r="W32" s="325" t="str">
        <f t="shared" si="27"/>
        <v/>
      </c>
      <c r="X32" s="170"/>
      <c r="Y32" s="170"/>
      <c r="Z32" s="326" t="str">
        <f t="shared" si="24"/>
        <v/>
      </c>
      <c r="AA32" s="170"/>
      <c r="AB32" s="170"/>
      <c r="AC32" s="170"/>
      <c r="AD32" s="327" t="str">
        <f t="shared" si="28"/>
        <v/>
      </c>
      <c r="AE32" s="328" t="str">
        <f t="shared" si="1"/>
        <v/>
      </c>
      <c r="AF32" s="326" t="str">
        <f t="shared" si="25"/>
        <v/>
      </c>
      <c r="AG32" s="328" t="str">
        <f t="shared" si="3"/>
        <v/>
      </c>
      <c r="AH32" s="326" t="str">
        <f t="shared" si="29"/>
        <v/>
      </c>
      <c r="AI32" s="329" t="str">
        <f t="shared" si="30"/>
        <v/>
      </c>
      <c r="AJ32" s="470"/>
      <c r="AK32" s="175"/>
      <c r="AL32" s="176"/>
      <c r="AM32" s="177"/>
      <c r="AN32" s="177"/>
      <c r="AO32" s="447"/>
      <c r="AP32" s="447"/>
      <c r="AQ32" s="447"/>
      <c r="AR32" s="177"/>
      <c r="AS32" s="349"/>
      <c r="AT32" s="447"/>
      <c r="AU32" s="447"/>
      <c r="AV32" s="447"/>
      <c r="AW32" s="447"/>
      <c r="AX32" s="447"/>
      <c r="AY32" s="480"/>
      <c r="AZ32" s="154"/>
      <c r="BA32" s="154"/>
      <c r="BB32" s="154"/>
      <c r="BC32" s="154"/>
      <c r="BD32" s="154"/>
      <c r="BE32" s="154"/>
      <c r="BF32" s="154"/>
      <c r="BG32" s="154"/>
      <c r="BH32" s="154"/>
      <c r="BI32" s="154"/>
      <c r="BJ32" s="154"/>
      <c r="BK32" s="154"/>
      <c r="BL32" s="154"/>
      <c r="BM32" s="154"/>
      <c r="BN32" s="154"/>
      <c r="BO32" s="154"/>
      <c r="BP32" s="154"/>
    </row>
    <row r="33" spans="1:68" s="153" customFormat="1" ht="48.75" customHeight="1" x14ac:dyDescent="0.25">
      <c r="A33" s="442">
        <v>5</v>
      </c>
      <c r="B33" s="410"/>
      <c r="C33" s="712"/>
      <c r="D33" s="712"/>
      <c r="E33" s="445"/>
      <c r="F33" s="222"/>
      <c r="G33" s="230"/>
      <c r="H33" s="448"/>
      <c r="I33" s="433"/>
      <c r="J33" s="448"/>
      <c r="K33" s="180"/>
      <c r="L33" s="720"/>
      <c r="M33" s="436"/>
      <c r="N33" s="427" t="str">
        <f>IF(M33&lt;=0,"",IF(M33&lt;=2,"Muy Baja",IF(M33&lt;=24,"Baja",IF(M33&lt;=500,"Media",IF(M33&lt;=5000,"Alta","Muy Alta")))))</f>
        <v/>
      </c>
      <c r="O33" s="424" t="str">
        <f>IF(N33="","",IF(N33="Muy Baja",0.2,IF(N33="Baja",0.4,IF(N33="Media",0.6,IF(N33="Alta",0.8,IF(N33="Muy Alta",1,))))))</f>
        <v/>
      </c>
      <c r="P33" s="439"/>
      <c r="Q33" s="424">
        <f>IF(NOT(ISERROR(MATCH(P33,'[1]Tabla Impacto'!$B$221:$B$223,0))),'[1]Tabla Impacto'!$F$223&amp;"Por favor no seleccionar los criterios de impacto(Afectación Económica o presupuestal y Pérdida Reputacional)",P33)</f>
        <v>0</v>
      </c>
      <c r="R33" s="427" t="str">
        <f>IF(OR(Q33='[1]Tabla Impacto'!$C$11,Q33='[1]Tabla Impacto'!$D$11),"Leve",IF(OR(Q33='[1]Tabla Impacto'!$C$12,Q33='[1]Tabla Impacto'!$D$12),"Menor",IF(OR(Q33='[1]Tabla Impacto'!$C$13,Q33='[1]Tabla Impacto'!$D$13),"Moderado",IF(OR(Q33='[1]Tabla Impacto'!$C$14,Q33='[1]Tabla Impacto'!$D$14),"Mayor",IF(OR(Q33='[1]Tabla Impacto'!$C$15,Q33='[1]Tabla Impacto'!$D$15),"Catastrófico","")))))</f>
        <v/>
      </c>
      <c r="S33" s="424" t="str">
        <f>IF(R33="","",IF(R33="Leve",0.2,IF(R33="Menor",0.4,IF(R33="Moderado",0.6,IF(R33="Mayor",0.8,IF(R33="Catastrófico",1,))))))</f>
        <v/>
      </c>
      <c r="T33" s="430" t="str">
        <f>IF(OR(AND(N33="Muy Baja",R33="Leve"),AND(N33="Muy Baja",R33="Menor"),AND(N33="Baja",R33="Leve")),"Bajo",IF(OR(AND(N33="Muy baja",R33="Moderado"),AND(N33="Baja",R33="Menor"),AND(N33="Baja",R33="Moderado"),AND(N33="Media",R33="Leve"),AND(N33="Media",R33="Menor"),AND(N33="Media",R33="Moderado"),AND(N33="Alta",R33="Leve"),AND(N33="Alta",R33="Menor")),"Moderado",IF(OR(AND(N33="Muy Baja",R33="Mayor"),AND(N33="Baja",R33="Mayor"),AND(N33="Media",R33="Mayor"),AND(N33="Alta",R33="Moderado"),AND(N33="Alta",R33="Mayor"),AND(N33="Muy Alta",R33="Leve"),AND(N33="Muy Alta",R33="Menor"),AND(N33="Muy Alta",R33="Moderado"),AND(N33="Muy Alta",R33="Mayor")),"Alto",IF(OR(AND(N33="Muy Baja",R33="Catastrófico"),AND(N33="Baja",R33="Catastrófico"),AND(N33="Media",R33="Catastrófico"),AND(N33="Alta",R33="Catastrófico"),AND(N33="Muy Alta",R33="Catastrófico")),"Extremo",""))))</f>
        <v/>
      </c>
      <c r="U33" s="156">
        <v>1</v>
      </c>
      <c r="V33" s="231"/>
      <c r="W33" s="314" t="str">
        <f>IF(OR(X33="Preventivo",X33="Detectivo"),"Probabilidad",IF(X33="Correctivo","Impacto",""))</f>
        <v/>
      </c>
      <c r="X33" s="159"/>
      <c r="Y33" s="159"/>
      <c r="Z33" s="315" t="str">
        <f>IF(AND(X33="Preventivo",Y33="Automático"),"50%",IF(AND(X33="Preventivo",Y33="Manual"),"40%",IF(AND(X33="Detectivo",Y33="Automático"),"40%",IF(AND(X33="Detectivo",Y33="Manual"),"30%",IF(AND(X33="Correctivo",Y33="Automático"),"35%",IF(AND(X33="Correctivo",Y33="Manual"),"25%",""))))))</f>
        <v/>
      </c>
      <c r="AA33" s="159"/>
      <c r="AB33" s="159"/>
      <c r="AC33" s="159"/>
      <c r="AD33" s="316" t="str">
        <f>IFERROR(IF(W33="Probabilidad",(O33-(+O33*Z33)),IF(W33="Impacto",O33,"")),"")</f>
        <v/>
      </c>
      <c r="AE33" s="317" t="str">
        <f>IFERROR(IF(AD33="","",IF(AD33&lt;=0.2,"Muy Baja",IF(AD33&lt;=0.4,"Baja",IF(AD33&lt;=0.6,"Media",IF(AD33&lt;=0.8,"Alta","Muy Alta"))))),"")</f>
        <v/>
      </c>
      <c r="AF33" s="315" t="str">
        <f>+AD33</f>
        <v/>
      </c>
      <c r="AG33" s="317" t="str">
        <f>IFERROR(IF(AH33="","",IF(AH33&lt;=0.2,"Leve",IF(AH33&lt;=0.4,"Menor",IF(AH33&lt;=0.6,"Moderado",IF(AH33&lt;=0.8,"Mayor","Catastrófico"))))),"")</f>
        <v/>
      </c>
      <c r="AH33" s="315" t="str">
        <f>IFERROR(IF(W33="Impacto",(S33-(+S33*Z33)),IF(W33="Probabilidad",S33,"")),"")</f>
        <v/>
      </c>
      <c r="AI33" s="318" t="str">
        <f>IFERROR(IF(OR(AND(AE33="Muy Baja",AG33="Leve"),AND(AE33="Muy Baja",AG33="Menor"),AND(AE33="Baja",AG33="Leve")),"Bajo",IF(OR(AND(AE33="Muy baja",AG33="Moderado"),AND(AE33="Baja",AG33="Menor"),AND(AE33="Baja",AG33="Moderado"),AND(AE33="Media",AG33="Leve"),AND(AE33="Media",AG33="Menor"),AND(AE33="Media",AG33="Moderado"),AND(AE33="Alta",AG33="Leve"),AND(AE33="Alta",AG33="Menor")),"Moderado",IF(OR(AND(AE33="Muy Baja",AG33="Mayor"),AND(AE33="Baja",AG33="Mayor"),AND(AE33="Media",AG33="Mayor"),AND(AE33="Alta",AG33="Moderado"),AND(AE33="Alta",AG33="Mayor"),AND(AE33="Muy Alta",AG33="Leve"),AND(AE33="Muy Alta",AG33="Menor"),AND(AE33="Muy Alta",AG33="Moderado"),AND(AE33="Muy Alta",AG33="Mayor")),"Alto",IF(OR(AND(AE33="Muy Baja",AG33="Catastrófico"),AND(AE33="Baja",AG33="Catastrófico"),AND(AE33="Media",AG33="Catastrófico"),AND(AE33="Alta",AG33="Catastrófico"),AND(AE33="Muy Alta",AG33="Catastrófico")),"Extremo","")))),"")</f>
        <v/>
      </c>
      <c r="AJ33" s="468"/>
      <c r="AK33" s="164"/>
      <c r="AL33" s="165"/>
      <c r="AM33" s="166"/>
      <c r="AN33" s="166"/>
      <c r="AO33" s="445"/>
      <c r="AP33" s="445"/>
      <c r="AQ33" s="445"/>
      <c r="AR33" s="166"/>
      <c r="AS33" s="350"/>
      <c r="AT33" s="445"/>
      <c r="AU33" s="445"/>
      <c r="AV33" s="477"/>
      <c r="AW33" s="445"/>
      <c r="AX33" s="445"/>
      <c r="AY33" s="478"/>
      <c r="AZ33" s="154"/>
      <c r="BA33" s="154"/>
      <c r="BB33" s="154"/>
      <c r="BC33" s="154"/>
      <c r="BD33" s="154"/>
      <c r="BE33" s="154"/>
      <c r="BF33" s="154"/>
      <c r="BG33" s="154"/>
      <c r="BH33" s="154"/>
      <c r="BI33" s="154"/>
      <c r="BJ33" s="154"/>
      <c r="BK33" s="154"/>
      <c r="BL33" s="154"/>
      <c r="BM33" s="154"/>
      <c r="BN33" s="154"/>
      <c r="BO33" s="154"/>
      <c r="BP33" s="154"/>
    </row>
    <row r="34" spans="1:68" s="153" customFormat="1" ht="48.75" customHeight="1" x14ac:dyDescent="0.25">
      <c r="A34" s="443"/>
      <c r="B34" s="411"/>
      <c r="C34" s="713"/>
      <c r="D34" s="713"/>
      <c r="E34" s="446"/>
      <c r="F34" s="148"/>
      <c r="G34" s="232"/>
      <c r="H34" s="449"/>
      <c r="I34" s="434"/>
      <c r="J34" s="449"/>
      <c r="K34" s="181"/>
      <c r="L34" s="721"/>
      <c r="M34" s="437"/>
      <c r="N34" s="428"/>
      <c r="O34" s="425"/>
      <c r="P34" s="440"/>
      <c r="Q34" s="425">
        <f t="shared" ref="Q34:Q38" si="31">IF(NOT(ISERROR(MATCH(P34,_xlfn.ANCHORARRAY(K45),0))),O47&amp;"Por favor no seleccionar los criterios de impacto",P34)</f>
        <v>0</v>
      </c>
      <c r="R34" s="428"/>
      <c r="S34" s="425"/>
      <c r="T34" s="431"/>
      <c r="U34" s="135">
        <v>2</v>
      </c>
      <c r="V34" s="115"/>
      <c r="W34" s="319" t="str">
        <f>IF(OR(X34="Preventivo",X34="Detectivo"),"Probabilidad",IF(X34="Correctivo","Impacto",""))</f>
        <v/>
      </c>
      <c r="X34" s="143"/>
      <c r="Y34" s="143"/>
      <c r="Z34" s="320" t="str">
        <f t="shared" ref="Z34:Z38" si="32">IF(AND(X34="Preventivo",Y34="Automático"),"50%",IF(AND(X34="Preventivo",Y34="Manual"),"40%",IF(AND(X34="Detectivo",Y34="Automático"),"40%",IF(AND(X34="Detectivo",Y34="Manual"),"30%",IF(AND(X34="Correctivo",Y34="Automático"),"35%",IF(AND(X34="Correctivo",Y34="Manual"),"25%",""))))))</f>
        <v/>
      </c>
      <c r="AA34" s="143"/>
      <c r="AB34" s="143"/>
      <c r="AC34" s="143"/>
      <c r="AD34" s="321" t="str">
        <f>IFERROR(IF(AND(W33="Probabilidad",W34="Probabilidad"),(AF33-(+AF33*Z34)),IF(W34="Probabilidad",(O33-(+O33*Z34)),IF(W34="Impacto",AF33,""))),"")</f>
        <v/>
      </c>
      <c r="AE34" s="322" t="str">
        <f t="shared" si="1"/>
        <v/>
      </c>
      <c r="AF34" s="320" t="str">
        <f t="shared" ref="AF34:AF38" si="33">+AD34</f>
        <v/>
      </c>
      <c r="AG34" s="322" t="str">
        <f t="shared" si="3"/>
        <v/>
      </c>
      <c r="AH34" s="320" t="str">
        <f>IFERROR(IF(AND(W33="Impacto",W34="Impacto"),(AH33-(+AH33*Z34)),IF(W34="Impacto",(S33-(+S33*Z34)),IF(W34="Probabilidad",AH33,""))),"")</f>
        <v/>
      </c>
      <c r="AI34" s="323" t="str">
        <f t="shared" ref="AI34:AI35" si="34">IFERROR(IF(OR(AND(AE34="Muy Baja",AG34="Leve"),AND(AE34="Muy Baja",AG34="Menor"),AND(AE34="Baja",AG34="Leve")),"Bajo",IF(OR(AND(AE34="Muy baja",AG34="Moderado"),AND(AE34="Baja",AG34="Menor"),AND(AE34="Baja",AG34="Moderado"),AND(AE34="Media",AG34="Leve"),AND(AE34="Media",AG34="Menor"),AND(AE34="Media",AG34="Moderado"),AND(AE34="Alta",AG34="Leve"),AND(AE34="Alta",AG34="Menor")),"Moderado",IF(OR(AND(AE34="Muy Baja",AG34="Mayor"),AND(AE34="Baja",AG34="Mayor"),AND(AE34="Media",AG34="Mayor"),AND(AE34="Alta",AG34="Moderado"),AND(AE34="Alta",AG34="Mayor"),AND(AE34="Muy Alta",AG34="Leve"),AND(AE34="Muy Alta",AG34="Menor"),AND(AE34="Muy Alta",AG34="Moderado"),AND(AE34="Muy Alta",AG34="Mayor")),"Alto",IF(OR(AND(AE34="Muy Baja",AG34="Catastrófico"),AND(AE34="Baja",AG34="Catastrófico"),AND(AE34="Media",AG34="Catastrófico"),AND(AE34="Alta",AG34="Catastrófico"),AND(AE34="Muy Alta",AG34="Catastrófico")),"Extremo","")))),"")</f>
        <v/>
      </c>
      <c r="AJ34" s="469"/>
      <c r="AK34" s="148"/>
      <c r="AL34" s="147"/>
      <c r="AM34" s="142"/>
      <c r="AN34" s="142"/>
      <c r="AO34" s="446"/>
      <c r="AP34" s="446"/>
      <c r="AQ34" s="446"/>
      <c r="AR34" s="142"/>
      <c r="AS34" s="147"/>
      <c r="AT34" s="446"/>
      <c r="AU34" s="446"/>
      <c r="AV34" s="446"/>
      <c r="AW34" s="446"/>
      <c r="AX34" s="446"/>
      <c r="AY34" s="479"/>
      <c r="AZ34" s="154"/>
      <c r="BA34" s="154"/>
      <c r="BB34" s="154"/>
      <c r="BC34" s="154"/>
      <c r="BD34" s="154"/>
      <c r="BE34" s="154"/>
      <c r="BF34" s="154"/>
      <c r="BG34" s="154"/>
      <c r="BH34" s="154"/>
      <c r="BI34" s="154"/>
      <c r="BJ34" s="154"/>
      <c r="BK34" s="154"/>
      <c r="BL34" s="154"/>
      <c r="BM34" s="154"/>
      <c r="BN34" s="154"/>
      <c r="BO34" s="154"/>
      <c r="BP34" s="154"/>
    </row>
    <row r="35" spans="1:68" s="153" customFormat="1" ht="48.75" customHeight="1" x14ac:dyDescent="0.25">
      <c r="A35" s="443"/>
      <c r="B35" s="411"/>
      <c r="C35" s="713"/>
      <c r="D35" s="713"/>
      <c r="E35" s="446"/>
      <c r="F35" s="148"/>
      <c r="G35" s="232"/>
      <c r="H35" s="449"/>
      <c r="I35" s="434"/>
      <c r="J35" s="449"/>
      <c r="K35" s="181"/>
      <c r="L35" s="721"/>
      <c r="M35" s="437"/>
      <c r="N35" s="428"/>
      <c r="O35" s="425"/>
      <c r="P35" s="440"/>
      <c r="Q35" s="425">
        <f t="shared" si="31"/>
        <v>0</v>
      </c>
      <c r="R35" s="428"/>
      <c r="S35" s="425"/>
      <c r="T35" s="431"/>
      <c r="U35" s="135">
        <v>3</v>
      </c>
      <c r="V35" s="115"/>
      <c r="W35" s="319" t="str">
        <f>IF(OR(X35="Preventivo",X35="Detectivo"),"Probabilidad",IF(X35="Correctivo","Impacto",""))</f>
        <v/>
      </c>
      <c r="X35" s="143"/>
      <c r="Y35" s="143"/>
      <c r="Z35" s="320" t="str">
        <f t="shared" si="32"/>
        <v/>
      </c>
      <c r="AA35" s="143"/>
      <c r="AB35" s="143"/>
      <c r="AC35" s="143"/>
      <c r="AD35" s="321" t="str">
        <f>IFERROR(IF(AND(W34="Probabilidad",W35="Probabilidad"),(AF34-(+AF34*Z35)),IF(AND(W34="Impacto",W35="Probabilidad"),(AF33-(+AF33*Z35)),IF(W35="Impacto",AF34,""))),"")</f>
        <v/>
      </c>
      <c r="AE35" s="322" t="str">
        <f t="shared" si="1"/>
        <v/>
      </c>
      <c r="AF35" s="320" t="str">
        <f t="shared" si="33"/>
        <v/>
      </c>
      <c r="AG35" s="322" t="str">
        <f t="shared" si="3"/>
        <v/>
      </c>
      <c r="AH35" s="320" t="str">
        <f>IFERROR(IF(AND(W34="Impacto",W35="Impacto"),(AH34-(+AH34*Z35)),IF(AND(W34="Probabilidad",W35="Impacto"),(AH33-(+AH33*Z35)),IF(W35="Probabilidad",AH34,""))),"")</f>
        <v/>
      </c>
      <c r="AI35" s="323" t="str">
        <f t="shared" si="34"/>
        <v/>
      </c>
      <c r="AJ35" s="469"/>
      <c r="AK35" s="148"/>
      <c r="AL35" s="147"/>
      <c r="AM35" s="142"/>
      <c r="AN35" s="142"/>
      <c r="AO35" s="446"/>
      <c r="AP35" s="446"/>
      <c r="AQ35" s="446"/>
      <c r="AR35" s="142"/>
      <c r="AS35" s="147"/>
      <c r="AT35" s="446"/>
      <c r="AU35" s="446"/>
      <c r="AV35" s="446"/>
      <c r="AW35" s="446"/>
      <c r="AX35" s="446"/>
      <c r="AY35" s="479"/>
      <c r="AZ35" s="154"/>
      <c r="BA35" s="154"/>
      <c r="BB35" s="154"/>
      <c r="BC35" s="154"/>
      <c r="BD35" s="154"/>
      <c r="BE35" s="154"/>
      <c r="BF35" s="154"/>
      <c r="BG35" s="154"/>
      <c r="BH35" s="154"/>
      <c r="BI35" s="154"/>
      <c r="BJ35" s="154"/>
      <c r="BK35" s="154"/>
      <c r="BL35" s="154"/>
      <c r="BM35" s="154"/>
      <c r="BN35" s="154"/>
      <c r="BO35" s="154"/>
      <c r="BP35" s="154"/>
    </row>
    <row r="36" spans="1:68" s="153" customFormat="1" ht="48.75" customHeight="1" x14ac:dyDescent="0.25">
      <c r="A36" s="443"/>
      <c r="B36" s="411"/>
      <c r="C36" s="713"/>
      <c r="D36" s="713"/>
      <c r="E36" s="446"/>
      <c r="F36" s="148"/>
      <c r="G36" s="232"/>
      <c r="H36" s="449"/>
      <c r="I36" s="434"/>
      <c r="J36" s="449"/>
      <c r="K36" s="181"/>
      <c r="L36" s="721"/>
      <c r="M36" s="437"/>
      <c r="N36" s="428"/>
      <c r="O36" s="425"/>
      <c r="P36" s="440"/>
      <c r="Q36" s="425">
        <f t="shared" si="31"/>
        <v>0</v>
      </c>
      <c r="R36" s="428"/>
      <c r="S36" s="425"/>
      <c r="T36" s="431"/>
      <c r="U36" s="135">
        <v>4</v>
      </c>
      <c r="V36" s="115"/>
      <c r="W36" s="319" t="str">
        <f t="shared" ref="W36:W38" si="35">IF(OR(X36="Preventivo",X36="Detectivo"),"Probabilidad",IF(X36="Correctivo","Impacto",""))</f>
        <v/>
      </c>
      <c r="X36" s="143"/>
      <c r="Y36" s="143"/>
      <c r="Z36" s="320" t="str">
        <f t="shared" si="32"/>
        <v/>
      </c>
      <c r="AA36" s="143"/>
      <c r="AB36" s="143"/>
      <c r="AC36" s="143"/>
      <c r="AD36" s="321" t="str">
        <f t="shared" ref="AD36:AD38" si="36">IFERROR(IF(AND(W35="Probabilidad",W36="Probabilidad"),(AF35-(+AF35*Z36)),IF(AND(W35="Impacto",W36="Probabilidad"),(AF34-(+AF34*Z36)),IF(W36="Impacto",AF35,""))),"")</f>
        <v/>
      </c>
      <c r="AE36" s="322" t="str">
        <f t="shared" si="1"/>
        <v/>
      </c>
      <c r="AF36" s="320" t="str">
        <f t="shared" si="33"/>
        <v/>
      </c>
      <c r="AG36" s="322" t="str">
        <f t="shared" si="3"/>
        <v/>
      </c>
      <c r="AH36" s="320" t="str">
        <f t="shared" ref="AH36:AH38" si="37">IFERROR(IF(AND(W35="Impacto",W36="Impacto"),(AH35-(+AH35*Z36)),IF(AND(W35="Probabilidad",W36="Impacto"),(AH34-(+AH34*Z36)),IF(W36="Probabilidad",AH35,""))),"")</f>
        <v/>
      </c>
      <c r="AI36" s="323" t="str">
        <f>IFERROR(IF(OR(AND(AE36="Muy Baja",AG36="Leve"),AND(AE36="Muy Baja",AG36="Menor"),AND(AE36="Baja",AG36="Leve")),"Bajo",IF(OR(AND(AE36="Muy baja",AG36="Moderado"),AND(AE36="Baja",AG36="Menor"),AND(AE36="Baja",AG36="Moderado"),AND(AE36="Media",AG36="Leve"),AND(AE36="Media",AG36="Menor"),AND(AE36="Media",AG36="Moderado"),AND(AE36="Alta",AG36="Leve"),AND(AE36="Alta",AG36="Menor")),"Moderado",IF(OR(AND(AE36="Muy Baja",AG36="Mayor"),AND(AE36="Baja",AG36="Mayor"),AND(AE36="Media",AG36="Mayor"),AND(AE36="Alta",AG36="Moderado"),AND(AE36="Alta",AG36="Mayor"),AND(AE36="Muy Alta",AG36="Leve"),AND(AE36="Muy Alta",AG36="Menor"),AND(AE36="Muy Alta",AG36="Moderado"),AND(AE36="Muy Alta",AG36="Mayor")),"Alto",IF(OR(AND(AE36="Muy Baja",AG36="Catastrófico"),AND(AE36="Baja",AG36="Catastrófico"),AND(AE36="Media",AG36="Catastrófico"),AND(AE36="Alta",AG36="Catastrófico"),AND(AE36="Muy Alta",AG36="Catastrófico")),"Extremo","")))),"")</f>
        <v/>
      </c>
      <c r="AJ36" s="469"/>
      <c r="AK36" s="148"/>
      <c r="AL36" s="147"/>
      <c r="AM36" s="142"/>
      <c r="AN36" s="142"/>
      <c r="AO36" s="446"/>
      <c r="AP36" s="446"/>
      <c r="AQ36" s="446"/>
      <c r="AR36" s="142"/>
      <c r="AS36" s="147"/>
      <c r="AT36" s="446"/>
      <c r="AU36" s="446"/>
      <c r="AV36" s="446"/>
      <c r="AW36" s="446"/>
      <c r="AX36" s="446"/>
      <c r="AY36" s="479"/>
      <c r="AZ36" s="154"/>
      <c r="BA36" s="154"/>
      <c r="BB36" s="154"/>
      <c r="BC36" s="154"/>
      <c r="BD36" s="154"/>
      <c r="BE36" s="154"/>
      <c r="BF36" s="154"/>
      <c r="BG36" s="154"/>
      <c r="BH36" s="154"/>
      <c r="BI36" s="154"/>
      <c r="BJ36" s="154"/>
      <c r="BK36" s="154"/>
      <c r="BL36" s="154"/>
      <c r="BM36" s="154"/>
      <c r="BN36" s="154"/>
      <c r="BO36" s="154"/>
      <c r="BP36" s="154"/>
    </row>
    <row r="37" spans="1:68" s="153" customFormat="1" ht="48.75" customHeight="1" x14ac:dyDescent="0.25">
      <c r="A37" s="443"/>
      <c r="B37" s="411"/>
      <c r="C37" s="713"/>
      <c r="D37" s="713"/>
      <c r="E37" s="446"/>
      <c r="F37" s="148"/>
      <c r="G37" s="232"/>
      <c r="H37" s="449"/>
      <c r="I37" s="434"/>
      <c r="J37" s="449"/>
      <c r="K37" s="181"/>
      <c r="L37" s="721"/>
      <c r="M37" s="437"/>
      <c r="N37" s="428"/>
      <c r="O37" s="425"/>
      <c r="P37" s="440"/>
      <c r="Q37" s="425">
        <f t="shared" si="31"/>
        <v>0</v>
      </c>
      <c r="R37" s="428"/>
      <c r="S37" s="425"/>
      <c r="T37" s="431"/>
      <c r="U37" s="135">
        <v>5</v>
      </c>
      <c r="V37" s="115"/>
      <c r="W37" s="319" t="str">
        <f t="shared" si="35"/>
        <v/>
      </c>
      <c r="X37" s="143"/>
      <c r="Y37" s="143"/>
      <c r="Z37" s="320" t="str">
        <f t="shared" si="32"/>
        <v/>
      </c>
      <c r="AA37" s="143"/>
      <c r="AB37" s="143"/>
      <c r="AC37" s="143"/>
      <c r="AD37" s="321" t="str">
        <f t="shared" si="36"/>
        <v/>
      </c>
      <c r="AE37" s="322" t="str">
        <f t="shared" si="1"/>
        <v/>
      </c>
      <c r="AF37" s="320" t="str">
        <f t="shared" si="33"/>
        <v/>
      </c>
      <c r="AG37" s="322" t="str">
        <f t="shared" si="3"/>
        <v/>
      </c>
      <c r="AH37" s="320" t="str">
        <f t="shared" si="37"/>
        <v/>
      </c>
      <c r="AI37" s="323" t="str">
        <f t="shared" ref="AI37:AI38" si="38">IFERROR(IF(OR(AND(AE37="Muy Baja",AG37="Leve"),AND(AE37="Muy Baja",AG37="Menor"),AND(AE37="Baja",AG37="Leve")),"Bajo",IF(OR(AND(AE37="Muy baja",AG37="Moderado"),AND(AE37="Baja",AG37="Menor"),AND(AE37="Baja",AG37="Moderado"),AND(AE37="Media",AG37="Leve"),AND(AE37="Media",AG37="Menor"),AND(AE37="Media",AG37="Moderado"),AND(AE37="Alta",AG37="Leve"),AND(AE37="Alta",AG37="Menor")),"Moderado",IF(OR(AND(AE37="Muy Baja",AG37="Mayor"),AND(AE37="Baja",AG37="Mayor"),AND(AE37="Media",AG37="Mayor"),AND(AE37="Alta",AG37="Moderado"),AND(AE37="Alta",AG37="Mayor"),AND(AE37="Muy Alta",AG37="Leve"),AND(AE37="Muy Alta",AG37="Menor"),AND(AE37="Muy Alta",AG37="Moderado"),AND(AE37="Muy Alta",AG37="Mayor")),"Alto",IF(OR(AND(AE37="Muy Baja",AG37="Catastrófico"),AND(AE37="Baja",AG37="Catastrófico"),AND(AE37="Media",AG37="Catastrófico"),AND(AE37="Alta",AG37="Catastrófico"),AND(AE37="Muy Alta",AG37="Catastrófico")),"Extremo","")))),"")</f>
        <v/>
      </c>
      <c r="AJ37" s="469"/>
      <c r="AK37" s="148"/>
      <c r="AL37" s="147"/>
      <c r="AM37" s="142"/>
      <c r="AN37" s="142"/>
      <c r="AO37" s="446"/>
      <c r="AP37" s="446"/>
      <c r="AQ37" s="446"/>
      <c r="AR37" s="142"/>
      <c r="AS37" s="147"/>
      <c r="AT37" s="446"/>
      <c r="AU37" s="446"/>
      <c r="AV37" s="446"/>
      <c r="AW37" s="446"/>
      <c r="AX37" s="446"/>
      <c r="AY37" s="479"/>
      <c r="AZ37" s="154"/>
      <c r="BA37" s="154"/>
      <c r="BB37" s="154"/>
      <c r="BC37" s="154"/>
      <c r="BD37" s="154"/>
      <c r="BE37" s="154"/>
      <c r="BF37" s="154"/>
      <c r="BG37" s="154"/>
      <c r="BH37" s="154"/>
      <c r="BI37" s="154"/>
      <c r="BJ37" s="154"/>
      <c r="BK37" s="154"/>
      <c r="BL37" s="154"/>
      <c r="BM37" s="154"/>
      <c r="BN37" s="154"/>
      <c r="BO37" s="154"/>
      <c r="BP37" s="154"/>
    </row>
    <row r="38" spans="1:68" s="153" customFormat="1" ht="48.75" customHeight="1" thickBot="1" x14ac:dyDescent="0.3">
      <c r="A38" s="444"/>
      <c r="B38" s="412"/>
      <c r="C38" s="714"/>
      <c r="D38" s="714"/>
      <c r="E38" s="447"/>
      <c r="F38" s="223"/>
      <c r="G38" s="313"/>
      <c r="H38" s="450"/>
      <c r="I38" s="435"/>
      <c r="J38" s="450"/>
      <c r="K38" s="182"/>
      <c r="L38" s="722"/>
      <c r="M38" s="438"/>
      <c r="N38" s="429"/>
      <c r="O38" s="426"/>
      <c r="P38" s="471"/>
      <c r="Q38" s="426">
        <f t="shared" si="31"/>
        <v>0</v>
      </c>
      <c r="R38" s="429"/>
      <c r="S38" s="426"/>
      <c r="T38" s="432"/>
      <c r="U38" s="167">
        <v>6</v>
      </c>
      <c r="V38" s="312"/>
      <c r="W38" s="325" t="str">
        <f t="shared" si="35"/>
        <v/>
      </c>
      <c r="X38" s="170"/>
      <c r="Y38" s="170"/>
      <c r="Z38" s="326" t="str">
        <f t="shared" si="32"/>
        <v/>
      </c>
      <c r="AA38" s="170"/>
      <c r="AB38" s="170"/>
      <c r="AC38" s="170"/>
      <c r="AD38" s="327" t="str">
        <f t="shared" si="36"/>
        <v/>
      </c>
      <c r="AE38" s="328" t="str">
        <f t="shared" si="1"/>
        <v/>
      </c>
      <c r="AF38" s="326" t="str">
        <f t="shared" si="33"/>
        <v/>
      </c>
      <c r="AG38" s="328" t="str">
        <f t="shared" si="3"/>
        <v/>
      </c>
      <c r="AH38" s="326" t="str">
        <f t="shared" si="37"/>
        <v/>
      </c>
      <c r="AI38" s="329" t="str">
        <f t="shared" si="38"/>
        <v/>
      </c>
      <c r="AJ38" s="470"/>
      <c r="AK38" s="175"/>
      <c r="AL38" s="176"/>
      <c r="AM38" s="177"/>
      <c r="AN38" s="177"/>
      <c r="AO38" s="447"/>
      <c r="AP38" s="447"/>
      <c r="AQ38" s="447"/>
      <c r="AR38" s="177"/>
      <c r="AS38" s="349"/>
      <c r="AT38" s="447"/>
      <c r="AU38" s="447"/>
      <c r="AV38" s="447"/>
      <c r="AW38" s="447"/>
      <c r="AX38" s="447"/>
      <c r="AY38" s="480"/>
      <c r="AZ38" s="154"/>
      <c r="BA38" s="154"/>
      <c r="BB38" s="154"/>
      <c r="BC38" s="154"/>
      <c r="BD38" s="154"/>
      <c r="BE38" s="154"/>
      <c r="BF38" s="154"/>
      <c r="BG38" s="154"/>
      <c r="BH38" s="154"/>
      <c r="BI38" s="154"/>
      <c r="BJ38" s="154"/>
      <c r="BK38" s="154"/>
      <c r="BL38" s="154"/>
      <c r="BM38" s="154"/>
      <c r="BN38" s="154"/>
      <c r="BO38" s="154"/>
      <c r="BP38" s="154"/>
    </row>
    <row r="39" spans="1:68" s="153" customFormat="1" ht="48.75" customHeight="1" x14ac:dyDescent="0.25">
      <c r="A39" s="442">
        <v>6</v>
      </c>
      <c r="B39" s="410"/>
      <c r="C39" s="712"/>
      <c r="D39" s="712"/>
      <c r="E39" s="445"/>
      <c r="F39" s="222"/>
      <c r="G39" s="230"/>
      <c r="H39" s="448"/>
      <c r="I39" s="433"/>
      <c r="J39" s="448"/>
      <c r="K39" s="180"/>
      <c r="L39" s="720"/>
      <c r="M39" s="436"/>
      <c r="N39" s="427" t="str">
        <f>IF(M39&lt;=0,"",IF(M39&lt;=2,"Muy Baja",IF(M39&lt;=24,"Baja",IF(M39&lt;=500,"Media",IF(M39&lt;=5000,"Alta","Muy Alta")))))</f>
        <v/>
      </c>
      <c r="O39" s="424" t="str">
        <f>IF(N39="","",IF(N39="Muy Baja",0.2,IF(N39="Baja",0.4,IF(N39="Media",0.6,IF(N39="Alta",0.8,IF(N39="Muy Alta",1,))))))</f>
        <v/>
      </c>
      <c r="P39" s="439"/>
      <c r="Q39" s="424">
        <f>IF(NOT(ISERROR(MATCH(P39,'[1]Tabla Impacto'!$B$221:$B$223,0))),'[1]Tabla Impacto'!$F$223&amp;"Por favor no seleccionar los criterios de impacto(Afectación Económica o presupuestal y Pérdida Reputacional)",P39)</f>
        <v>0</v>
      </c>
      <c r="R39" s="427" t="str">
        <f>IF(OR(Q39='[1]Tabla Impacto'!$C$11,Q39='[1]Tabla Impacto'!$D$11),"Leve",IF(OR(Q39='[1]Tabla Impacto'!$C$12,Q39='[1]Tabla Impacto'!$D$12),"Menor",IF(OR(Q39='[1]Tabla Impacto'!$C$13,Q39='[1]Tabla Impacto'!$D$13),"Moderado",IF(OR(Q39='[1]Tabla Impacto'!$C$14,Q39='[1]Tabla Impacto'!$D$14),"Mayor",IF(OR(Q39='[1]Tabla Impacto'!$C$15,Q39='[1]Tabla Impacto'!$D$15),"Catastrófico","")))))</f>
        <v/>
      </c>
      <c r="S39" s="424" t="str">
        <f>IF(R39="","",IF(R39="Leve",0.2,IF(R39="Menor",0.4,IF(R39="Moderado",0.6,IF(R39="Mayor",0.8,IF(R39="Catastrófico",1,))))))</f>
        <v/>
      </c>
      <c r="T39" s="430" t="str">
        <f>IF(OR(AND(N39="Muy Baja",R39="Leve"),AND(N39="Muy Baja",R39="Menor"),AND(N39="Baja",R39="Leve")),"Bajo",IF(OR(AND(N39="Muy baja",R39="Moderado"),AND(N39="Baja",R39="Menor"),AND(N39="Baja",R39="Moderado"),AND(N39="Media",R39="Leve"),AND(N39="Media",R39="Menor"),AND(N39="Media",R39="Moderado"),AND(N39="Alta",R39="Leve"),AND(N39="Alta",R39="Menor")),"Moderado",IF(OR(AND(N39="Muy Baja",R39="Mayor"),AND(N39="Baja",R39="Mayor"),AND(N39="Media",R39="Mayor"),AND(N39="Alta",R39="Moderado"),AND(N39="Alta",R39="Mayor"),AND(N39="Muy Alta",R39="Leve"),AND(N39="Muy Alta",R39="Menor"),AND(N39="Muy Alta",R39="Moderado"),AND(N39="Muy Alta",R39="Mayor")),"Alto",IF(OR(AND(N39="Muy Baja",R39="Catastrófico"),AND(N39="Baja",R39="Catastrófico"),AND(N39="Media",R39="Catastrófico"),AND(N39="Alta",R39="Catastrófico"),AND(N39="Muy Alta",R39="Catastrófico")),"Extremo",""))))</f>
        <v/>
      </c>
      <c r="U39" s="156">
        <v>1</v>
      </c>
      <c r="V39" s="231"/>
      <c r="W39" s="314" t="str">
        <f>IF(OR(X39="Preventivo",X39="Detectivo"),"Probabilidad",IF(X39="Correctivo","Impacto",""))</f>
        <v/>
      </c>
      <c r="X39" s="159"/>
      <c r="Y39" s="159"/>
      <c r="Z39" s="315" t="str">
        <f>IF(AND(X39="Preventivo",Y39="Automático"),"50%",IF(AND(X39="Preventivo",Y39="Manual"),"40%",IF(AND(X39="Detectivo",Y39="Automático"),"40%",IF(AND(X39="Detectivo",Y39="Manual"),"30%",IF(AND(X39="Correctivo",Y39="Automático"),"35%",IF(AND(X39="Correctivo",Y39="Manual"),"25%",""))))))</f>
        <v/>
      </c>
      <c r="AA39" s="159"/>
      <c r="AB39" s="159"/>
      <c r="AC39" s="159"/>
      <c r="AD39" s="316" t="str">
        <f>IFERROR(IF(W39="Probabilidad",(O39-(+O39*Z39)),IF(W39="Impacto",O39,"")),"")</f>
        <v/>
      </c>
      <c r="AE39" s="317" t="str">
        <f>IFERROR(IF(AD39="","",IF(AD39&lt;=0.2,"Muy Baja",IF(AD39&lt;=0.4,"Baja",IF(AD39&lt;=0.6,"Media",IF(AD39&lt;=0.8,"Alta","Muy Alta"))))),"")</f>
        <v/>
      </c>
      <c r="AF39" s="315" t="str">
        <f>+AD39</f>
        <v/>
      </c>
      <c r="AG39" s="317" t="str">
        <f>IFERROR(IF(AH39="","",IF(AH39&lt;=0.2,"Leve",IF(AH39&lt;=0.4,"Menor",IF(AH39&lt;=0.6,"Moderado",IF(AH39&lt;=0.8,"Mayor","Catastrófico"))))),"")</f>
        <v/>
      </c>
      <c r="AH39" s="315" t="str">
        <f>IFERROR(IF(W39="Impacto",(S39-(+S39*Z39)),IF(W39="Probabilidad",S39,"")),"")</f>
        <v/>
      </c>
      <c r="AI39" s="318" t="str">
        <f>IFERROR(IF(OR(AND(AE39="Muy Baja",AG39="Leve"),AND(AE39="Muy Baja",AG39="Menor"),AND(AE39="Baja",AG39="Leve")),"Bajo",IF(OR(AND(AE39="Muy baja",AG39="Moderado"),AND(AE39="Baja",AG39="Menor"),AND(AE39="Baja",AG39="Moderado"),AND(AE39="Media",AG39="Leve"),AND(AE39="Media",AG39="Menor"),AND(AE39="Media",AG39="Moderado"),AND(AE39="Alta",AG39="Leve"),AND(AE39="Alta",AG39="Menor")),"Moderado",IF(OR(AND(AE39="Muy Baja",AG39="Mayor"),AND(AE39="Baja",AG39="Mayor"),AND(AE39="Media",AG39="Mayor"),AND(AE39="Alta",AG39="Moderado"),AND(AE39="Alta",AG39="Mayor"),AND(AE39="Muy Alta",AG39="Leve"),AND(AE39="Muy Alta",AG39="Menor"),AND(AE39="Muy Alta",AG39="Moderado"),AND(AE39="Muy Alta",AG39="Mayor")),"Alto",IF(OR(AND(AE39="Muy Baja",AG39="Catastrófico"),AND(AE39="Baja",AG39="Catastrófico"),AND(AE39="Media",AG39="Catastrófico"),AND(AE39="Alta",AG39="Catastrófico"),AND(AE39="Muy Alta",AG39="Catastrófico")),"Extremo","")))),"")</f>
        <v/>
      </c>
      <c r="AJ39" s="468"/>
      <c r="AK39" s="164"/>
      <c r="AL39" s="165"/>
      <c r="AM39" s="166"/>
      <c r="AN39" s="166"/>
      <c r="AO39" s="445"/>
      <c r="AP39" s="445"/>
      <c r="AQ39" s="445"/>
      <c r="AR39" s="166"/>
      <c r="AS39" s="350"/>
      <c r="AT39" s="445"/>
      <c r="AU39" s="445"/>
      <c r="AV39" s="477"/>
      <c r="AW39" s="445"/>
      <c r="AX39" s="445"/>
      <c r="AY39" s="478"/>
      <c r="AZ39" s="154"/>
      <c r="BA39" s="154"/>
      <c r="BB39" s="154"/>
      <c r="BC39" s="154"/>
      <c r="BD39" s="154"/>
      <c r="BE39" s="154"/>
      <c r="BF39" s="154"/>
      <c r="BG39" s="154"/>
      <c r="BH39" s="154"/>
      <c r="BI39" s="154"/>
      <c r="BJ39" s="154"/>
      <c r="BK39" s="154"/>
      <c r="BL39" s="154"/>
      <c r="BM39" s="154"/>
      <c r="BN39" s="154"/>
      <c r="BO39" s="154"/>
      <c r="BP39" s="154"/>
    </row>
    <row r="40" spans="1:68" s="153" customFormat="1" ht="48.75" customHeight="1" x14ac:dyDescent="0.25">
      <c r="A40" s="443"/>
      <c r="B40" s="411"/>
      <c r="C40" s="713"/>
      <c r="D40" s="713"/>
      <c r="E40" s="446"/>
      <c r="F40" s="148"/>
      <c r="G40" s="232"/>
      <c r="H40" s="449"/>
      <c r="I40" s="434"/>
      <c r="J40" s="449"/>
      <c r="K40" s="181"/>
      <c r="L40" s="721"/>
      <c r="M40" s="437"/>
      <c r="N40" s="428"/>
      <c r="O40" s="425"/>
      <c r="P40" s="440"/>
      <c r="Q40" s="425">
        <f t="shared" ref="Q40:Q44" si="39">IF(NOT(ISERROR(MATCH(P40,_xlfn.ANCHORARRAY(K51),0))),O53&amp;"Por favor no seleccionar los criterios de impacto",P40)</f>
        <v>0</v>
      </c>
      <c r="R40" s="428"/>
      <c r="S40" s="425"/>
      <c r="T40" s="431"/>
      <c r="U40" s="135">
        <v>2</v>
      </c>
      <c r="V40" s="115"/>
      <c r="W40" s="319" t="str">
        <f>IF(OR(X40="Preventivo",X40="Detectivo"),"Probabilidad",IF(X40="Correctivo","Impacto",""))</f>
        <v/>
      </c>
      <c r="X40" s="143"/>
      <c r="Y40" s="143"/>
      <c r="Z40" s="320" t="str">
        <f t="shared" ref="Z40:Z44" si="40">IF(AND(X40="Preventivo",Y40="Automático"),"50%",IF(AND(X40="Preventivo",Y40="Manual"),"40%",IF(AND(X40="Detectivo",Y40="Automático"),"40%",IF(AND(X40="Detectivo",Y40="Manual"),"30%",IF(AND(X40="Correctivo",Y40="Automático"),"35%",IF(AND(X40="Correctivo",Y40="Manual"),"25%",""))))))</f>
        <v/>
      </c>
      <c r="AA40" s="143"/>
      <c r="AB40" s="143"/>
      <c r="AC40" s="143"/>
      <c r="AD40" s="321" t="str">
        <f>IFERROR(IF(AND(W39="Probabilidad",W40="Probabilidad"),(AF39-(+AF39*Z40)),IF(W40="Probabilidad",(O39-(+O39*Z40)),IF(W40="Impacto",AF39,""))),"")</f>
        <v/>
      </c>
      <c r="AE40" s="322" t="str">
        <f t="shared" si="1"/>
        <v/>
      </c>
      <c r="AF40" s="320" t="str">
        <f t="shared" ref="AF40:AF44" si="41">+AD40</f>
        <v/>
      </c>
      <c r="AG40" s="322" t="str">
        <f t="shared" si="3"/>
        <v/>
      </c>
      <c r="AH40" s="320" t="str">
        <f>IFERROR(IF(AND(W39="Impacto",W40="Impacto"),(AH39-(+AH39*Z40)),IF(W40="Impacto",(S39-(+S39*Z40)),IF(W40="Probabilidad",AH39,""))),"")</f>
        <v/>
      </c>
      <c r="AI40" s="323" t="str">
        <f t="shared" ref="AI40:AI41" si="42">IFERROR(IF(OR(AND(AE40="Muy Baja",AG40="Leve"),AND(AE40="Muy Baja",AG40="Menor"),AND(AE40="Baja",AG40="Leve")),"Bajo",IF(OR(AND(AE40="Muy baja",AG40="Moderado"),AND(AE40="Baja",AG40="Menor"),AND(AE40="Baja",AG40="Moderado"),AND(AE40="Media",AG40="Leve"),AND(AE40="Media",AG40="Menor"),AND(AE40="Media",AG40="Moderado"),AND(AE40="Alta",AG40="Leve"),AND(AE40="Alta",AG40="Menor")),"Moderado",IF(OR(AND(AE40="Muy Baja",AG40="Mayor"),AND(AE40="Baja",AG40="Mayor"),AND(AE40="Media",AG40="Mayor"),AND(AE40="Alta",AG40="Moderado"),AND(AE40="Alta",AG40="Mayor"),AND(AE40="Muy Alta",AG40="Leve"),AND(AE40="Muy Alta",AG40="Menor"),AND(AE40="Muy Alta",AG40="Moderado"),AND(AE40="Muy Alta",AG40="Mayor")),"Alto",IF(OR(AND(AE40="Muy Baja",AG40="Catastrófico"),AND(AE40="Baja",AG40="Catastrófico"),AND(AE40="Media",AG40="Catastrófico"),AND(AE40="Alta",AG40="Catastrófico"),AND(AE40="Muy Alta",AG40="Catastrófico")),"Extremo","")))),"")</f>
        <v/>
      </c>
      <c r="AJ40" s="469"/>
      <c r="AK40" s="148"/>
      <c r="AL40" s="147"/>
      <c r="AM40" s="142"/>
      <c r="AN40" s="142"/>
      <c r="AO40" s="446"/>
      <c r="AP40" s="446"/>
      <c r="AQ40" s="446"/>
      <c r="AR40" s="142"/>
      <c r="AS40" s="147"/>
      <c r="AT40" s="446"/>
      <c r="AU40" s="446"/>
      <c r="AV40" s="446"/>
      <c r="AW40" s="446"/>
      <c r="AX40" s="446"/>
      <c r="AY40" s="479"/>
      <c r="AZ40" s="154"/>
      <c r="BA40" s="154"/>
      <c r="BB40" s="154"/>
      <c r="BC40" s="154"/>
      <c r="BD40" s="154"/>
      <c r="BE40" s="154"/>
      <c r="BF40" s="154"/>
      <c r="BG40" s="154"/>
      <c r="BH40" s="154"/>
      <c r="BI40" s="154"/>
      <c r="BJ40" s="154"/>
      <c r="BK40" s="154"/>
      <c r="BL40" s="154"/>
      <c r="BM40" s="154"/>
      <c r="BN40" s="154"/>
      <c r="BO40" s="154"/>
      <c r="BP40" s="154"/>
    </row>
    <row r="41" spans="1:68" s="153" customFormat="1" ht="48.75" customHeight="1" x14ac:dyDescent="0.25">
      <c r="A41" s="443"/>
      <c r="B41" s="411"/>
      <c r="C41" s="713"/>
      <c r="D41" s="713"/>
      <c r="E41" s="446"/>
      <c r="F41" s="148"/>
      <c r="G41" s="232"/>
      <c r="H41" s="449"/>
      <c r="I41" s="434"/>
      <c r="J41" s="449"/>
      <c r="K41" s="181"/>
      <c r="L41" s="721"/>
      <c r="M41" s="437"/>
      <c r="N41" s="428"/>
      <c r="O41" s="425"/>
      <c r="P41" s="440"/>
      <c r="Q41" s="425">
        <f t="shared" si="39"/>
        <v>0</v>
      </c>
      <c r="R41" s="428"/>
      <c r="S41" s="425"/>
      <c r="T41" s="431"/>
      <c r="U41" s="135">
        <v>3</v>
      </c>
      <c r="V41" s="115"/>
      <c r="W41" s="319" t="str">
        <f>IF(OR(X41="Preventivo",X41="Detectivo"),"Probabilidad",IF(X41="Correctivo","Impacto",""))</f>
        <v/>
      </c>
      <c r="X41" s="143"/>
      <c r="Y41" s="143"/>
      <c r="Z41" s="320" t="str">
        <f t="shared" si="40"/>
        <v/>
      </c>
      <c r="AA41" s="143"/>
      <c r="AB41" s="143"/>
      <c r="AC41" s="143"/>
      <c r="AD41" s="321" t="str">
        <f>IFERROR(IF(AND(W40="Probabilidad",W41="Probabilidad"),(AF40-(+AF40*Z41)),IF(AND(W40="Impacto",W41="Probabilidad"),(AF39-(+AF39*Z41)),IF(W41="Impacto",AF40,""))),"")</f>
        <v/>
      </c>
      <c r="AE41" s="322" t="str">
        <f t="shared" si="1"/>
        <v/>
      </c>
      <c r="AF41" s="320" t="str">
        <f t="shared" si="41"/>
        <v/>
      </c>
      <c r="AG41" s="322" t="str">
        <f t="shared" si="3"/>
        <v/>
      </c>
      <c r="AH41" s="320" t="str">
        <f>IFERROR(IF(AND(W40="Impacto",W41="Impacto"),(AH40-(+AH40*Z41)),IF(AND(W40="Probabilidad",W41="Impacto"),(AH39-(+AH39*Z41)),IF(W41="Probabilidad",AH40,""))),"")</f>
        <v/>
      </c>
      <c r="AI41" s="323" t="str">
        <f t="shared" si="42"/>
        <v/>
      </c>
      <c r="AJ41" s="469"/>
      <c r="AK41" s="148"/>
      <c r="AL41" s="147"/>
      <c r="AM41" s="142"/>
      <c r="AN41" s="142"/>
      <c r="AO41" s="446"/>
      <c r="AP41" s="446"/>
      <c r="AQ41" s="446"/>
      <c r="AR41" s="142"/>
      <c r="AS41" s="147"/>
      <c r="AT41" s="446"/>
      <c r="AU41" s="446"/>
      <c r="AV41" s="446"/>
      <c r="AW41" s="446"/>
      <c r="AX41" s="446"/>
      <c r="AY41" s="479"/>
      <c r="AZ41" s="154"/>
      <c r="BA41" s="154"/>
      <c r="BB41" s="154"/>
      <c r="BC41" s="154"/>
      <c r="BD41" s="154"/>
      <c r="BE41" s="154"/>
      <c r="BF41" s="154"/>
      <c r="BG41" s="154"/>
      <c r="BH41" s="154"/>
      <c r="BI41" s="154"/>
      <c r="BJ41" s="154"/>
      <c r="BK41" s="154"/>
      <c r="BL41" s="154"/>
      <c r="BM41" s="154"/>
      <c r="BN41" s="154"/>
      <c r="BO41" s="154"/>
      <c r="BP41" s="154"/>
    </row>
    <row r="42" spans="1:68" s="153" customFormat="1" ht="48.75" customHeight="1" x14ac:dyDescent="0.25">
      <c r="A42" s="443"/>
      <c r="B42" s="411"/>
      <c r="C42" s="713"/>
      <c r="D42" s="713"/>
      <c r="E42" s="446"/>
      <c r="F42" s="148"/>
      <c r="G42" s="232"/>
      <c r="H42" s="449"/>
      <c r="I42" s="434"/>
      <c r="J42" s="449"/>
      <c r="K42" s="181"/>
      <c r="L42" s="721"/>
      <c r="M42" s="437"/>
      <c r="N42" s="428"/>
      <c r="O42" s="425"/>
      <c r="P42" s="440"/>
      <c r="Q42" s="425">
        <f t="shared" si="39"/>
        <v>0</v>
      </c>
      <c r="R42" s="428"/>
      <c r="S42" s="425"/>
      <c r="T42" s="431"/>
      <c r="U42" s="135">
        <v>4</v>
      </c>
      <c r="V42" s="115"/>
      <c r="W42" s="319" t="str">
        <f t="shared" ref="W42:W44" si="43">IF(OR(X42="Preventivo",X42="Detectivo"),"Probabilidad",IF(X42="Correctivo","Impacto",""))</f>
        <v/>
      </c>
      <c r="X42" s="143"/>
      <c r="Y42" s="143"/>
      <c r="Z42" s="320" t="str">
        <f t="shared" si="40"/>
        <v/>
      </c>
      <c r="AA42" s="143"/>
      <c r="AB42" s="143"/>
      <c r="AC42" s="143"/>
      <c r="AD42" s="321" t="str">
        <f t="shared" ref="AD42:AD44" si="44">IFERROR(IF(AND(W41="Probabilidad",W42="Probabilidad"),(AF41-(+AF41*Z42)),IF(AND(W41="Impacto",W42="Probabilidad"),(AF40-(+AF40*Z42)),IF(W42="Impacto",AF41,""))),"")</f>
        <v/>
      </c>
      <c r="AE42" s="322" t="str">
        <f t="shared" si="1"/>
        <v/>
      </c>
      <c r="AF42" s="320" t="str">
        <f t="shared" si="41"/>
        <v/>
      </c>
      <c r="AG42" s="322" t="str">
        <f t="shared" si="3"/>
        <v/>
      </c>
      <c r="AH42" s="320" t="str">
        <f t="shared" ref="AH42:AH44" si="45">IFERROR(IF(AND(W41="Impacto",W42="Impacto"),(AH41-(+AH41*Z42)),IF(AND(W41="Probabilidad",W42="Impacto"),(AH40-(+AH40*Z42)),IF(W42="Probabilidad",AH41,""))),"")</f>
        <v/>
      </c>
      <c r="AI42" s="323" t="str">
        <f>IFERROR(IF(OR(AND(AE42="Muy Baja",AG42="Leve"),AND(AE42="Muy Baja",AG42="Menor"),AND(AE42="Baja",AG42="Leve")),"Bajo",IF(OR(AND(AE42="Muy baja",AG42="Moderado"),AND(AE42="Baja",AG42="Menor"),AND(AE42="Baja",AG42="Moderado"),AND(AE42="Media",AG42="Leve"),AND(AE42="Media",AG42="Menor"),AND(AE42="Media",AG42="Moderado"),AND(AE42="Alta",AG42="Leve"),AND(AE42="Alta",AG42="Menor")),"Moderado",IF(OR(AND(AE42="Muy Baja",AG42="Mayor"),AND(AE42="Baja",AG42="Mayor"),AND(AE42="Media",AG42="Mayor"),AND(AE42="Alta",AG42="Moderado"),AND(AE42="Alta",AG42="Mayor"),AND(AE42="Muy Alta",AG42="Leve"),AND(AE42="Muy Alta",AG42="Menor"),AND(AE42="Muy Alta",AG42="Moderado"),AND(AE42="Muy Alta",AG42="Mayor")),"Alto",IF(OR(AND(AE42="Muy Baja",AG42="Catastrófico"),AND(AE42="Baja",AG42="Catastrófico"),AND(AE42="Media",AG42="Catastrófico"),AND(AE42="Alta",AG42="Catastrófico"),AND(AE42="Muy Alta",AG42="Catastrófico")),"Extremo","")))),"")</f>
        <v/>
      </c>
      <c r="AJ42" s="469"/>
      <c r="AK42" s="148"/>
      <c r="AL42" s="147"/>
      <c r="AM42" s="142"/>
      <c r="AN42" s="142"/>
      <c r="AO42" s="446"/>
      <c r="AP42" s="446"/>
      <c r="AQ42" s="446"/>
      <c r="AR42" s="142"/>
      <c r="AS42" s="147"/>
      <c r="AT42" s="446"/>
      <c r="AU42" s="446"/>
      <c r="AV42" s="446"/>
      <c r="AW42" s="446"/>
      <c r="AX42" s="446"/>
      <c r="AY42" s="479"/>
      <c r="AZ42" s="154"/>
      <c r="BA42" s="154"/>
      <c r="BB42" s="154"/>
      <c r="BC42" s="154"/>
      <c r="BD42" s="154"/>
      <c r="BE42" s="154"/>
      <c r="BF42" s="154"/>
      <c r="BG42" s="154"/>
      <c r="BH42" s="154"/>
      <c r="BI42" s="154"/>
      <c r="BJ42" s="154"/>
      <c r="BK42" s="154"/>
      <c r="BL42" s="154"/>
      <c r="BM42" s="154"/>
      <c r="BN42" s="154"/>
      <c r="BO42" s="154"/>
      <c r="BP42" s="154"/>
    </row>
    <row r="43" spans="1:68" s="153" customFormat="1" ht="48.75" customHeight="1" x14ac:dyDescent="0.25">
      <c r="A43" s="443"/>
      <c r="B43" s="411"/>
      <c r="C43" s="713"/>
      <c r="D43" s="713"/>
      <c r="E43" s="446"/>
      <c r="F43" s="148"/>
      <c r="G43" s="232"/>
      <c r="H43" s="449"/>
      <c r="I43" s="434"/>
      <c r="J43" s="449"/>
      <c r="K43" s="181"/>
      <c r="L43" s="721"/>
      <c r="M43" s="437"/>
      <c r="N43" s="428"/>
      <c r="O43" s="425"/>
      <c r="P43" s="440"/>
      <c r="Q43" s="425">
        <f t="shared" si="39"/>
        <v>0</v>
      </c>
      <c r="R43" s="428"/>
      <c r="S43" s="425"/>
      <c r="T43" s="431"/>
      <c r="U43" s="135">
        <v>5</v>
      </c>
      <c r="V43" s="115"/>
      <c r="W43" s="319" t="str">
        <f t="shared" si="43"/>
        <v/>
      </c>
      <c r="X43" s="143"/>
      <c r="Y43" s="143"/>
      <c r="Z43" s="320" t="str">
        <f t="shared" si="40"/>
        <v/>
      </c>
      <c r="AA43" s="143"/>
      <c r="AB43" s="143"/>
      <c r="AC43" s="143"/>
      <c r="AD43" s="321" t="str">
        <f t="shared" si="44"/>
        <v/>
      </c>
      <c r="AE43" s="322" t="str">
        <f t="shared" si="1"/>
        <v/>
      </c>
      <c r="AF43" s="320" t="str">
        <f t="shared" si="41"/>
        <v/>
      </c>
      <c r="AG43" s="322" t="str">
        <f t="shared" si="3"/>
        <v/>
      </c>
      <c r="AH43" s="320" t="str">
        <f t="shared" si="45"/>
        <v/>
      </c>
      <c r="AI43" s="323" t="str">
        <f t="shared" ref="AI43" si="46">IFERROR(IF(OR(AND(AE43="Muy Baja",AG43="Leve"),AND(AE43="Muy Baja",AG43="Menor"),AND(AE43="Baja",AG43="Leve")),"Bajo",IF(OR(AND(AE43="Muy baja",AG43="Moderado"),AND(AE43="Baja",AG43="Menor"),AND(AE43="Baja",AG43="Moderado"),AND(AE43="Media",AG43="Leve"),AND(AE43="Media",AG43="Menor"),AND(AE43="Media",AG43="Moderado"),AND(AE43="Alta",AG43="Leve"),AND(AE43="Alta",AG43="Menor")),"Moderado",IF(OR(AND(AE43="Muy Baja",AG43="Mayor"),AND(AE43="Baja",AG43="Mayor"),AND(AE43="Media",AG43="Mayor"),AND(AE43="Alta",AG43="Moderado"),AND(AE43="Alta",AG43="Mayor"),AND(AE43="Muy Alta",AG43="Leve"),AND(AE43="Muy Alta",AG43="Menor"),AND(AE43="Muy Alta",AG43="Moderado"),AND(AE43="Muy Alta",AG43="Mayor")),"Alto",IF(OR(AND(AE43="Muy Baja",AG43="Catastrófico"),AND(AE43="Baja",AG43="Catastrófico"),AND(AE43="Media",AG43="Catastrófico"),AND(AE43="Alta",AG43="Catastrófico"),AND(AE43="Muy Alta",AG43="Catastrófico")),"Extremo","")))),"")</f>
        <v/>
      </c>
      <c r="AJ43" s="469"/>
      <c r="AK43" s="148"/>
      <c r="AL43" s="147"/>
      <c r="AM43" s="142"/>
      <c r="AN43" s="142"/>
      <c r="AO43" s="446"/>
      <c r="AP43" s="446"/>
      <c r="AQ43" s="446"/>
      <c r="AR43" s="142"/>
      <c r="AS43" s="147"/>
      <c r="AT43" s="446"/>
      <c r="AU43" s="446"/>
      <c r="AV43" s="446"/>
      <c r="AW43" s="446"/>
      <c r="AX43" s="446"/>
      <c r="AY43" s="479"/>
      <c r="AZ43" s="154"/>
      <c r="BA43" s="154"/>
      <c r="BB43" s="154"/>
      <c r="BC43" s="154"/>
      <c r="BD43" s="154"/>
      <c r="BE43" s="154"/>
      <c r="BF43" s="154"/>
      <c r="BG43" s="154"/>
      <c r="BH43" s="154"/>
      <c r="BI43" s="154"/>
      <c r="BJ43" s="154"/>
      <c r="BK43" s="154"/>
      <c r="BL43" s="154"/>
      <c r="BM43" s="154"/>
      <c r="BN43" s="154"/>
      <c r="BO43" s="154"/>
      <c r="BP43" s="154"/>
    </row>
    <row r="44" spans="1:68" s="153" customFormat="1" ht="48.75" customHeight="1" thickBot="1" x14ac:dyDescent="0.3">
      <c r="A44" s="444"/>
      <c r="B44" s="412"/>
      <c r="C44" s="714"/>
      <c r="D44" s="714"/>
      <c r="E44" s="447"/>
      <c r="F44" s="223"/>
      <c r="G44" s="313"/>
      <c r="H44" s="450"/>
      <c r="I44" s="435"/>
      <c r="J44" s="450"/>
      <c r="K44" s="182"/>
      <c r="L44" s="722"/>
      <c r="M44" s="438"/>
      <c r="N44" s="429"/>
      <c r="O44" s="426"/>
      <c r="P44" s="471"/>
      <c r="Q44" s="426">
        <f t="shared" si="39"/>
        <v>0</v>
      </c>
      <c r="R44" s="429"/>
      <c r="S44" s="426"/>
      <c r="T44" s="432"/>
      <c r="U44" s="167">
        <v>6</v>
      </c>
      <c r="V44" s="312"/>
      <c r="W44" s="325" t="str">
        <f t="shared" si="43"/>
        <v/>
      </c>
      <c r="X44" s="170"/>
      <c r="Y44" s="170"/>
      <c r="Z44" s="326" t="str">
        <f t="shared" si="40"/>
        <v/>
      </c>
      <c r="AA44" s="170"/>
      <c r="AB44" s="170"/>
      <c r="AC44" s="170"/>
      <c r="AD44" s="327" t="str">
        <f t="shared" si="44"/>
        <v/>
      </c>
      <c r="AE44" s="328" t="str">
        <f t="shared" si="1"/>
        <v/>
      </c>
      <c r="AF44" s="326" t="str">
        <f t="shared" si="41"/>
        <v/>
      </c>
      <c r="AG44" s="328" t="str">
        <f>IFERROR(IF(AH44="","",IF(AH44&lt;=0.2,"Leve",IF(AH44&lt;=0.4,"Menor",IF(AH44&lt;=0.6,"Moderado",IF(AH44&lt;=0.8,"Mayor","Catastrófico"))))),"")</f>
        <v/>
      </c>
      <c r="AH44" s="326" t="str">
        <f t="shared" si="45"/>
        <v/>
      </c>
      <c r="AI44" s="329" t="str">
        <f>IFERROR(IF(OR(AND(AE44="Muy Baja",AG44="Leve"),AND(AE44="Muy Baja",AG44="Menor"),AND(AE44="Baja",AG44="Leve")),"Bajo",IF(OR(AND(AE44="Muy baja",AG44="Moderado"),AND(AE44="Baja",AG44="Menor"),AND(AE44="Baja",AG44="Moderado"),AND(AE44="Media",AG44="Leve"),AND(AE44="Media",AG44="Menor"),AND(AE44="Media",AG44="Moderado"),AND(AE44="Alta",AG44="Leve"),AND(AE44="Alta",AG44="Menor")),"Moderado",IF(OR(AND(AE44="Muy Baja",AG44="Mayor"),AND(AE44="Baja",AG44="Mayor"),AND(AE44="Media",AG44="Mayor"),AND(AE44="Alta",AG44="Moderado"),AND(AE44="Alta",AG44="Mayor"),AND(AE44="Muy Alta",AG44="Leve"),AND(AE44="Muy Alta",AG44="Menor"),AND(AE44="Muy Alta",AG44="Moderado"),AND(AE44="Muy Alta",AG44="Mayor")),"Alto",IF(OR(AND(AE44="Muy Baja",AG44="Catastrófico"),AND(AE44="Baja",AG44="Catastrófico"),AND(AE44="Media",AG44="Catastrófico"),AND(AE44="Alta",AG44="Catastrófico"),AND(AE44="Muy Alta",AG44="Catastrófico")),"Extremo","")))),"")</f>
        <v/>
      </c>
      <c r="AJ44" s="470"/>
      <c r="AK44" s="175"/>
      <c r="AL44" s="176"/>
      <c r="AM44" s="177"/>
      <c r="AN44" s="177"/>
      <c r="AO44" s="447"/>
      <c r="AP44" s="447"/>
      <c r="AQ44" s="447"/>
      <c r="AR44" s="177"/>
      <c r="AS44" s="349"/>
      <c r="AT44" s="447"/>
      <c r="AU44" s="447"/>
      <c r="AV44" s="447"/>
      <c r="AW44" s="447"/>
      <c r="AX44" s="447"/>
      <c r="AY44" s="480"/>
      <c r="AZ44" s="154"/>
      <c r="BA44" s="154"/>
      <c r="BB44" s="154"/>
      <c r="BC44" s="154"/>
      <c r="BD44" s="154"/>
      <c r="BE44" s="154"/>
      <c r="BF44" s="154"/>
      <c r="BG44" s="154"/>
      <c r="BH44" s="154"/>
      <c r="BI44" s="154"/>
      <c r="BJ44" s="154"/>
      <c r="BK44" s="154"/>
      <c r="BL44" s="154"/>
      <c r="BM44" s="154"/>
      <c r="BN44" s="154"/>
      <c r="BO44" s="154"/>
      <c r="BP44" s="154"/>
    </row>
    <row r="45" spans="1:68" s="153" customFormat="1" ht="48.75" customHeight="1" x14ac:dyDescent="0.25">
      <c r="A45" s="442">
        <v>7</v>
      </c>
      <c r="B45" s="410"/>
      <c r="C45" s="712"/>
      <c r="D45" s="712"/>
      <c r="E45" s="445"/>
      <c r="F45" s="222"/>
      <c r="G45" s="230"/>
      <c r="H45" s="448"/>
      <c r="I45" s="433"/>
      <c r="J45" s="448"/>
      <c r="K45" s="180"/>
      <c r="L45" s="720"/>
      <c r="M45" s="436"/>
      <c r="N45" s="427" t="str">
        <f>IF(M45&lt;=0,"",IF(M45&lt;=2,"Muy Baja",IF(M45&lt;=24,"Baja",IF(M45&lt;=500,"Media",IF(M45&lt;=5000,"Alta","Muy Alta")))))</f>
        <v/>
      </c>
      <c r="O45" s="424" t="str">
        <f>IF(N45="","",IF(N45="Muy Baja",0.2,IF(N45="Baja",0.4,IF(N45="Media",0.6,IF(N45="Alta",0.8,IF(N45="Muy Alta",1,))))))</f>
        <v/>
      </c>
      <c r="P45" s="439"/>
      <c r="Q45" s="424">
        <f>IF(NOT(ISERROR(MATCH(P45,'[1]Tabla Impacto'!$B$221:$B$223,0))),'[1]Tabla Impacto'!$F$223&amp;"Por favor no seleccionar los criterios de impacto(Afectación Económica o presupuestal y Pérdida Reputacional)",P45)</f>
        <v>0</v>
      </c>
      <c r="R45" s="427" t="str">
        <f>IF(OR(Q45='[1]Tabla Impacto'!$C$11,Q45='[1]Tabla Impacto'!$D$11),"Leve",IF(OR(Q45='[1]Tabla Impacto'!$C$12,Q45='[1]Tabla Impacto'!$D$12),"Menor",IF(OR(Q45='[1]Tabla Impacto'!$C$13,Q45='[1]Tabla Impacto'!$D$13),"Moderado",IF(OR(Q45='[1]Tabla Impacto'!$C$14,Q45='[1]Tabla Impacto'!$D$14),"Mayor",IF(OR(Q45='[1]Tabla Impacto'!$C$15,Q45='[1]Tabla Impacto'!$D$15),"Catastrófico","")))))</f>
        <v/>
      </c>
      <c r="S45" s="424" t="str">
        <f>IF(R45="","",IF(R45="Leve",0.2,IF(R45="Menor",0.4,IF(R45="Moderado",0.6,IF(R45="Mayor",0.8,IF(R45="Catastrófico",1,))))))</f>
        <v/>
      </c>
      <c r="T45" s="430" t="str">
        <f>IF(OR(AND(N45="Muy Baja",R45="Leve"),AND(N45="Muy Baja",R45="Menor"),AND(N45="Baja",R45="Leve")),"Bajo",IF(OR(AND(N45="Muy baja",R45="Moderado"),AND(N45="Baja",R45="Menor"),AND(N45="Baja",R45="Moderado"),AND(N45="Media",R45="Leve"),AND(N45="Media",R45="Menor"),AND(N45="Media",R45="Moderado"),AND(N45="Alta",R45="Leve"),AND(N45="Alta",R45="Menor")),"Moderado",IF(OR(AND(N45="Muy Baja",R45="Mayor"),AND(N45="Baja",R45="Mayor"),AND(N45="Media",R45="Mayor"),AND(N45="Alta",R45="Moderado"),AND(N45="Alta",R45="Mayor"),AND(N45="Muy Alta",R45="Leve"),AND(N45="Muy Alta",R45="Menor"),AND(N45="Muy Alta",R45="Moderado"),AND(N45="Muy Alta",R45="Mayor")),"Alto",IF(OR(AND(N45="Muy Baja",R45="Catastrófico"),AND(N45="Baja",R45="Catastrófico"),AND(N45="Media",R45="Catastrófico"),AND(N45="Alta",R45="Catastrófico"),AND(N45="Muy Alta",R45="Catastrófico")),"Extremo",""))))</f>
        <v/>
      </c>
      <c r="U45" s="156">
        <v>1</v>
      </c>
      <c r="V45" s="231"/>
      <c r="W45" s="314" t="str">
        <f>IF(OR(X45="Preventivo",X45="Detectivo"),"Probabilidad",IF(X45="Correctivo","Impacto",""))</f>
        <v/>
      </c>
      <c r="X45" s="159"/>
      <c r="Y45" s="159"/>
      <c r="Z45" s="315" t="str">
        <f>IF(AND(X45="Preventivo",Y45="Automático"),"50%",IF(AND(X45="Preventivo",Y45="Manual"),"40%",IF(AND(X45="Detectivo",Y45="Automático"),"40%",IF(AND(X45="Detectivo",Y45="Manual"),"30%",IF(AND(X45="Correctivo",Y45="Automático"),"35%",IF(AND(X45="Correctivo",Y45="Manual"),"25%",""))))))</f>
        <v/>
      </c>
      <c r="AA45" s="159"/>
      <c r="AB45" s="159"/>
      <c r="AC45" s="159"/>
      <c r="AD45" s="316" t="str">
        <f>IFERROR(IF(W45="Probabilidad",(O45-(+O45*Z45)),IF(W45="Impacto",O45,"")),"")</f>
        <v/>
      </c>
      <c r="AE45" s="317" t="str">
        <f>IFERROR(IF(AD45="","",IF(AD45&lt;=0.2,"Muy Baja",IF(AD45&lt;=0.4,"Baja",IF(AD45&lt;=0.6,"Media",IF(AD45&lt;=0.8,"Alta","Muy Alta"))))),"")</f>
        <v/>
      </c>
      <c r="AF45" s="315" t="str">
        <f>+AD45</f>
        <v/>
      </c>
      <c r="AG45" s="317" t="str">
        <f>IFERROR(IF(AH45="","",IF(AH45&lt;=0.2,"Leve",IF(AH45&lt;=0.4,"Menor",IF(AH45&lt;=0.6,"Moderado",IF(AH45&lt;=0.8,"Mayor","Catastrófico"))))),"")</f>
        <v/>
      </c>
      <c r="AH45" s="315" t="str">
        <f>IFERROR(IF(W45="Impacto",(S45-(+S45*Z45)),IF(W45="Probabilidad",S45,"")),"")</f>
        <v/>
      </c>
      <c r="AI45" s="318" t="str">
        <f>IFERROR(IF(OR(AND(AE45="Muy Baja",AG45="Leve"),AND(AE45="Muy Baja",AG45="Menor"),AND(AE45="Baja",AG45="Leve")),"Bajo",IF(OR(AND(AE45="Muy baja",AG45="Moderado"),AND(AE45="Baja",AG45="Menor"),AND(AE45="Baja",AG45="Moderado"),AND(AE45="Media",AG45="Leve"),AND(AE45="Media",AG45="Menor"),AND(AE45="Media",AG45="Moderado"),AND(AE45="Alta",AG45="Leve"),AND(AE45="Alta",AG45="Menor")),"Moderado",IF(OR(AND(AE45="Muy Baja",AG45="Mayor"),AND(AE45="Baja",AG45="Mayor"),AND(AE45="Media",AG45="Mayor"),AND(AE45="Alta",AG45="Moderado"),AND(AE45="Alta",AG45="Mayor"),AND(AE45="Muy Alta",AG45="Leve"),AND(AE45="Muy Alta",AG45="Menor"),AND(AE45="Muy Alta",AG45="Moderado"),AND(AE45="Muy Alta",AG45="Mayor")),"Alto",IF(OR(AND(AE45="Muy Baja",AG45="Catastrófico"),AND(AE45="Baja",AG45="Catastrófico"),AND(AE45="Media",AG45="Catastrófico"),AND(AE45="Alta",AG45="Catastrófico"),AND(AE45="Muy Alta",AG45="Catastrófico")),"Extremo","")))),"")</f>
        <v/>
      </c>
      <c r="AJ45" s="468"/>
      <c r="AK45" s="164"/>
      <c r="AL45" s="165"/>
      <c r="AM45" s="166"/>
      <c r="AN45" s="166"/>
      <c r="AO45" s="445"/>
      <c r="AP45" s="445"/>
      <c r="AQ45" s="445"/>
      <c r="AR45" s="166"/>
      <c r="AS45" s="350"/>
      <c r="AT45" s="445"/>
      <c r="AU45" s="445"/>
      <c r="AV45" s="477"/>
      <c r="AW45" s="445"/>
      <c r="AX45" s="445"/>
      <c r="AY45" s="478"/>
      <c r="AZ45" s="154"/>
      <c r="BA45" s="154"/>
      <c r="BB45" s="154"/>
      <c r="BC45" s="154"/>
      <c r="BD45" s="154"/>
      <c r="BE45" s="154"/>
      <c r="BF45" s="154"/>
      <c r="BG45" s="154"/>
      <c r="BH45" s="154"/>
      <c r="BI45" s="154"/>
      <c r="BJ45" s="154"/>
      <c r="BK45" s="154"/>
      <c r="BL45" s="154"/>
      <c r="BM45" s="154"/>
      <c r="BN45" s="154"/>
      <c r="BO45" s="154"/>
      <c r="BP45" s="154"/>
    </row>
    <row r="46" spans="1:68" s="153" customFormat="1" ht="48.75" customHeight="1" x14ac:dyDescent="0.25">
      <c r="A46" s="443"/>
      <c r="B46" s="411"/>
      <c r="C46" s="713"/>
      <c r="D46" s="713"/>
      <c r="E46" s="446"/>
      <c r="F46" s="148"/>
      <c r="G46" s="232"/>
      <c r="H46" s="449"/>
      <c r="I46" s="434"/>
      <c r="J46" s="449"/>
      <c r="K46" s="181"/>
      <c r="L46" s="721"/>
      <c r="M46" s="437"/>
      <c r="N46" s="428"/>
      <c r="O46" s="425"/>
      <c r="P46" s="440"/>
      <c r="Q46" s="425">
        <f t="shared" ref="Q46:Q50" si="47">IF(NOT(ISERROR(MATCH(P46,_xlfn.ANCHORARRAY(K57),0))),O59&amp;"Por favor no seleccionar los criterios de impacto",P46)</f>
        <v>0</v>
      </c>
      <c r="R46" s="428"/>
      <c r="S46" s="425"/>
      <c r="T46" s="431"/>
      <c r="U46" s="135">
        <v>2</v>
      </c>
      <c r="V46" s="115"/>
      <c r="W46" s="319" t="str">
        <f>IF(OR(X46="Preventivo",X46="Detectivo"),"Probabilidad",IF(X46="Correctivo","Impacto",""))</f>
        <v/>
      </c>
      <c r="X46" s="143"/>
      <c r="Y46" s="143"/>
      <c r="Z46" s="320" t="str">
        <f t="shared" ref="Z46:Z50" si="48">IF(AND(X46="Preventivo",Y46="Automático"),"50%",IF(AND(X46="Preventivo",Y46="Manual"),"40%",IF(AND(X46="Detectivo",Y46="Automático"),"40%",IF(AND(X46="Detectivo",Y46="Manual"),"30%",IF(AND(X46="Correctivo",Y46="Automático"),"35%",IF(AND(X46="Correctivo",Y46="Manual"),"25%",""))))))</f>
        <v/>
      </c>
      <c r="AA46" s="143"/>
      <c r="AB46" s="143"/>
      <c r="AC46" s="143"/>
      <c r="AD46" s="321" t="str">
        <f>IFERROR(IF(AND(W45="Probabilidad",W46="Probabilidad"),(AF45-(+AF45*Z46)),IF(W46="Probabilidad",(O45-(+O45*Z46)),IF(W46="Impacto",AF45,""))),"")</f>
        <v/>
      </c>
      <c r="AE46" s="322" t="str">
        <f t="shared" si="1"/>
        <v/>
      </c>
      <c r="AF46" s="320" t="str">
        <f t="shared" ref="AF46:AF50" si="49">+AD46</f>
        <v/>
      </c>
      <c r="AG46" s="322" t="str">
        <f t="shared" si="3"/>
        <v/>
      </c>
      <c r="AH46" s="320" t="str">
        <f>IFERROR(IF(AND(W45="Impacto",W46="Impacto"),(AH45-(+AH45*Z46)),IF(W46="Impacto",(S45-(+S45*Z46)),IF(W46="Probabilidad",AH45,""))),"")</f>
        <v/>
      </c>
      <c r="AI46" s="323" t="str">
        <f t="shared" ref="AI46:AI47" si="50">IFERROR(IF(OR(AND(AE46="Muy Baja",AG46="Leve"),AND(AE46="Muy Baja",AG46="Menor"),AND(AE46="Baja",AG46="Leve")),"Bajo",IF(OR(AND(AE46="Muy baja",AG46="Moderado"),AND(AE46="Baja",AG46="Menor"),AND(AE46="Baja",AG46="Moderado"),AND(AE46="Media",AG46="Leve"),AND(AE46="Media",AG46="Menor"),AND(AE46="Media",AG46="Moderado"),AND(AE46="Alta",AG46="Leve"),AND(AE46="Alta",AG46="Menor")),"Moderado",IF(OR(AND(AE46="Muy Baja",AG46="Mayor"),AND(AE46="Baja",AG46="Mayor"),AND(AE46="Media",AG46="Mayor"),AND(AE46="Alta",AG46="Moderado"),AND(AE46="Alta",AG46="Mayor"),AND(AE46="Muy Alta",AG46="Leve"),AND(AE46="Muy Alta",AG46="Menor"),AND(AE46="Muy Alta",AG46="Moderado"),AND(AE46="Muy Alta",AG46="Mayor")),"Alto",IF(OR(AND(AE46="Muy Baja",AG46="Catastrófico"),AND(AE46="Baja",AG46="Catastrófico"),AND(AE46="Media",AG46="Catastrófico"),AND(AE46="Alta",AG46="Catastrófico"),AND(AE46="Muy Alta",AG46="Catastrófico")),"Extremo","")))),"")</f>
        <v/>
      </c>
      <c r="AJ46" s="469"/>
      <c r="AK46" s="148"/>
      <c r="AL46" s="147"/>
      <c r="AM46" s="142"/>
      <c r="AN46" s="142"/>
      <c r="AO46" s="446"/>
      <c r="AP46" s="446"/>
      <c r="AQ46" s="446"/>
      <c r="AR46" s="142"/>
      <c r="AS46" s="147"/>
      <c r="AT46" s="446"/>
      <c r="AU46" s="446"/>
      <c r="AV46" s="446"/>
      <c r="AW46" s="446"/>
      <c r="AX46" s="446"/>
      <c r="AY46" s="479"/>
      <c r="AZ46" s="154"/>
      <c r="BA46" s="154"/>
      <c r="BB46" s="154"/>
      <c r="BC46" s="154"/>
      <c r="BD46" s="154"/>
      <c r="BE46" s="154"/>
      <c r="BF46" s="154"/>
      <c r="BG46" s="154"/>
      <c r="BH46" s="154"/>
      <c r="BI46" s="154"/>
      <c r="BJ46" s="154"/>
      <c r="BK46" s="154"/>
      <c r="BL46" s="154"/>
      <c r="BM46" s="154"/>
      <c r="BN46" s="154"/>
      <c r="BO46" s="154"/>
      <c r="BP46" s="154"/>
    </row>
    <row r="47" spans="1:68" s="153" customFormat="1" ht="48.75" customHeight="1" x14ac:dyDescent="0.25">
      <c r="A47" s="443"/>
      <c r="B47" s="411"/>
      <c r="C47" s="713"/>
      <c r="D47" s="713"/>
      <c r="E47" s="446"/>
      <c r="F47" s="148"/>
      <c r="G47" s="232"/>
      <c r="H47" s="449"/>
      <c r="I47" s="434"/>
      <c r="J47" s="449"/>
      <c r="K47" s="181"/>
      <c r="L47" s="721"/>
      <c r="M47" s="437"/>
      <c r="N47" s="428"/>
      <c r="O47" s="425"/>
      <c r="P47" s="440"/>
      <c r="Q47" s="425">
        <f t="shared" si="47"/>
        <v>0</v>
      </c>
      <c r="R47" s="428"/>
      <c r="S47" s="425"/>
      <c r="T47" s="431"/>
      <c r="U47" s="135">
        <v>3</v>
      </c>
      <c r="V47" s="115"/>
      <c r="W47" s="319" t="str">
        <f>IF(OR(X47="Preventivo",X47="Detectivo"),"Probabilidad",IF(X47="Correctivo","Impacto",""))</f>
        <v/>
      </c>
      <c r="X47" s="143"/>
      <c r="Y47" s="143"/>
      <c r="Z47" s="320" t="str">
        <f t="shared" si="48"/>
        <v/>
      </c>
      <c r="AA47" s="143"/>
      <c r="AB47" s="143"/>
      <c r="AC47" s="143"/>
      <c r="AD47" s="321" t="str">
        <f>IFERROR(IF(AND(W46="Probabilidad",W47="Probabilidad"),(AF46-(+AF46*Z47)),IF(AND(W46="Impacto",W47="Probabilidad"),(AF45-(+AF45*Z47)),IF(W47="Impacto",AF46,""))),"")</f>
        <v/>
      </c>
      <c r="AE47" s="322" t="str">
        <f t="shared" si="1"/>
        <v/>
      </c>
      <c r="AF47" s="320" t="str">
        <f t="shared" si="49"/>
        <v/>
      </c>
      <c r="AG47" s="322" t="str">
        <f t="shared" si="3"/>
        <v/>
      </c>
      <c r="AH47" s="320" t="str">
        <f>IFERROR(IF(AND(W46="Impacto",W47="Impacto"),(AH46-(+AH46*Z47)),IF(AND(W46="Probabilidad",W47="Impacto"),(AH45-(+AH45*Z47)),IF(W47="Probabilidad",AH46,""))),"")</f>
        <v/>
      </c>
      <c r="AI47" s="323" t="str">
        <f t="shared" si="50"/>
        <v/>
      </c>
      <c r="AJ47" s="469"/>
      <c r="AK47" s="148"/>
      <c r="AL47" s="147"/>
      <c r="AM47" s="142"/>
      <c r="AN47" s="142"/>
      <c r="AO47" s="446"/>
      <c r="AP47" s="446"/>
      <c r="AQ47" s="446"/>
      <c r="AR47" s="142"/>
      <c r="AS47" s="147"/>
      <c r="AT47" s="446"/>
      <c r="AU47" s="446"/>
      <c r="AV47" s="446"/>
      <c r="AW47" s="446"/>
      <c r="AX47" s="446"/>
      <c r="AY47" s="479"/>
      <c r="AZ47" s="154"/>
      <c r="BA47" s="154"/>
      <c r="BB47" s="154"/>
      <c r="BC47" s="154"/>
      <c r="BD47" s="154"/>
      <c r="BE47" s="154"/>
      <c r="BF47" s="154"/>
      <c r="BG47" s="154"/>
      <c r="BH47" s="154"/>
      <c r="BI47" s="154"/>
      <c r="BJ47" s="154"/>
      <c r="BK47" s="154"/>
      <c r="BL47" s="154"/>
      <c r="BM47" s="154"/>
      <c r="BN47" s="154"/>
      <c r="BO47" s="154"/>
      <c r="BP47" s="154"/>
    </row>
    <row r="48" spans="1:68" s="153" customFormat="1" ht="48.75" customHeight="1" x14ac:dyDescent="0.25">
      <c r="A48" s="443"/>
      <c r="B48" s="411"/>
      <c r="C48" s="713"/>
      <c r="D48" s="713"/>
      <c r="E48" s="446"/>
      <c r="F48" s="148"/>
      <c r="G48" s="232"/>
      <c r="H48" s="449"/>
      <c r="I48" s="434"/>
      <c r="J48" s="449"/>
      <c r="K48" s="181"/>
      <c r="L48" s="721"/>
      <c r="M48" s="437"/>
      <c r="N48" s="428"/>
      <c r="O48" s="425"/>
      <c r="P48" s="440"/>
      <c r="Q48" s="425">
        <f t="shared" si="47"/>
        <v>0</v>
      </c>
      <c r="R48" s="428"/>
      <c r="S48" s="425"/>
      <c r="T48" s="431"/>
      <c r="U48" s="135">
        <v>4</v>
      </c>
      <c r="V48" s="115"/>
      <c r="W48" s="319" t="str">
        <f t="shared" ref="W48:W50" si="51">IF(OR(X48="Preventivo",X48="Detectivo"),"Probabilidad",IF(X48="Correctivo","Impacto",""))</f>
        <v/>
      </c>
      <c r="X48" s="143"/>
      <c r="Y48" s="143"/>
      <c r="Z48" s="320" t="str">
        <f t="shared" si="48"/>
        <v/>
      </c>
      <c r="AA48" s="143"/>
      <c r="AB48" s="143"/>
      <c r="AC48" s="143"/>
      <c r="AD48" s="321" t="str">
        <f t="shared" ref="AD48:AD50" si="52">IFERROR(IF(AND(W47="Probabilidad",W48="Probabilidad"),(AF47-(+AF47*Z48)),IF(AND(W47="Impacto",W48="Probabilidad"),(AF46-(+AF46*Z48)),IF(W48="Impacto",AF47,""))),"")</f>
        <v/>
      </c>
      <c r="AE48" s="322" t="str">
        <f t="shared" si="1"/>
        <v/>
      </c>
      <c r="AF48" s="320" t="str">
        <f t="shared" si="49"/>
        <v/>
      </c>
      <c r="AG48" s="322" t="str">
        <f t="shared" si="3"/>
        <v/>
      </c>
      <c r="AH48" s="320" t="str">
        <f t="shared" ref="AH48:AH50" si="53">IFERROR(IF(AND(W47="Impacto",W48="Impacto"),(AH47-(+AH47*Z48)),IF(AND(W47="Probabilidad",W48="Impacto"),(AH46-(+AH46*Z48)),IF(W48="Probabilidad",AH47,""))),"")</f>
        <v/>
      </c>
      <c r="AI48" s="323" t="str">
        <f>IFERROR(IF(OR(AND(AE48="Muy Baja",AG48="Leve"),AND(AE48="Muy Baja",AG48="Menor"),AND(AE48="Baja",AG48="Leve")),"Bajo",IF(OR(AND(AE48="Muy baja",AG48="Moderado"),AND(AE48="Baja",AG48="Menor"),AND(AE48="Baja",AG48="Moderado"),AND(AE48="Media",AG48="Leve"),AND(AE48="Media",AG48="Menor"),AND(AE48="Media",AG48="Moderado"),AND(AE48="Alta",AG48="Leve"),AND(AE48="Alta",AG48="Menor")),"Moderado",IF(OR(AND(AE48="Muy Baja",AG48="Mayor"),AND(AE48="Baja",AG48="Mayor"),AND(AE48="Media",AG48="Mayor"),AND(AE48="Alta",AG48="Moderado"),AND(AE48="Alta",AG48="Mayor"),AND(AE48="Muy Alta",AG48="Leve"),AND(AE48="Muy Alta",AG48="Menor"),AND(AE48="Muy Alta",AG48="Moderado"),AND(AE48="Muy Alta",AG48="Mayor")),"Alto",IF(OR(AND(AE48="Muy Baja",AG48="Catastrófico"),AND(AE48="Baja",AG48="Catastrófico"),AND(AE48="Media",AG48="Catastrófico"),AND(AE48="Alta",AG48="Catastrófico"),AND(AE48="Muy Alta",AG48="Catastrófico")),"Extremo","")))),"")</f>
        <v/>
      </c>
      <c r="AJ48" s="469"/>
      <c r="AK48" s="148"/>
      <c r="AL48" s="147"/>
      <c r="AM48" s="142"/>
      <c r="AN48" s="142"/>
      <c r="AO48" s="446"/>
      <c r="AP48" s="446"/>
      <c r="AQ48" s="446"/>
      <c r="AR48" s="142"/>
      <c r="AS48" s="147"/>
      <c r="AT48" s="446"/>
      <c r="AU48" s="446"/>
      <c r="AV48" s="446"/>
      <c r="AW48" s="446"/>
      <c r="AX48" s="446"/>
      <c r="AY48" s="479"/>
      <c r="AZ48" s="154"/>
      <c r="BA48" s="154"/>
      <c r="BB48" s="154"/>
      <c r="BC48" s="154"/>
      <c r="BD48" s="154"/>
      <c r="BE48" s="154"/>
      <c r="BF48" s="154"/>
      <c r="BG48" s="154"/>
      <c r="BH48" s="154"/>
      <c r="BI48" s="154"/>
      <c r="BJ48" s="154"/>
      <c r="BK48" s="154"/>
      <c r="BL48" s="154"/>
      <c r="BM48" s="154"/>
      <c r="BN48" s="154"/>
      <c r="BO48" s="154"/>
      <c r="BP48" s="154"/>
    </row>
    <row r="49" spans="1:68" s="153" customFormat="1" ht="48.75" customHeight="1" x14ac:dyDescent="0.25">
      <c r="A49" s="443"/>
      <c r="B49" s="411"/>
      <c r="C49" s="713"/>
      <c r="D49" s="713"/>
      <c r="E49" s="446"/>
      <c r="F49" s="148"/>
      <c r="G49" s="232"/>
      <c r="H49" s="449"/>
      <c r="I49" s="434"/>
      <c r="J49" s="449"/>
      <c r="K49" s="181"/>
      <c r="L49" s="721"/>
      <c r="M49" s="437"/>
      <c r="N49" s="428"/>
      <c r="O49" s="425"/>
      <c r="P49" s="440"/>
      <c r="Q49" s="425">
        <f t="shared" si="47"/>
        <v>0</v>
      </c>
      <c r="R49" s="428"/>
      <c r="S49" s="425"/>
      <c r="T49" s="431"/>
      <c r="U49" s="135">
        <v>5</v>
      </c>
      <c r="V49" s="115"/>
      <c r="W49" s="319" t="str">
        <f t="shared" si="51"/>
        <v/>
      </c>
      <c r="X49" s="143"/>
      <c r="Y49" s="143"/>
      <c r="Z49" s="320" t="str">
        <f t="shared" si="48"/>
        <v/>
      </c>
      <c r="AA49" s="143"/>
      <c r="AB49" s="143"/>
      <c r="AC49" s="143"/>
      <c r="AD49" s="321" t="str">
        <f t="shared" si="52"/>
        <v/>
      </c>
      <c r="AE49" s="322" t="str">
        <f t="shared" si="1"/>
        <v/>
      </c>
      <c r="AF49" s="320" t="str">
        <f t="shared" si="49"/>
        <v/>
      </c>
      <c r="AG49" s="322" t="str">
        <f t="shared" si="3"/>
        <v/>
      </c>
      <c r="AH49" s="320" t="str">
        <f t="shared" si="53"/>
        <v/>
      </c>
      <c r="AI49" s="323" t="str">
        <f t="shared" ref="AI49:AI50" si="54">IFERROR(IF(OR(AND(AE49="Muy Baja",AG49="Leve"),AND(AE49="Muy Baja",AG49="Menor"),AND(AE49="Baja",AG49="Leve")),"Bajo",IF(OR(AND(AE49="Muy baja",AG49="Moderado"),AND(AE49="Baja",AG49="Menor"),AND(AE49="Baja",AG49="Moderado"),AND(AE49="Media",AG49="Leve"),AND(AE49="Media",AG49="Menor"),AND(AE49="Media",AG49="Moderado"),AND(AE49="Alta",AG49="Leve"),AND(AE49="Alta",AG49="Menor")),"Moderado",IF(OR(AND(AE49="Muy Baja",AG49="Mayor"),AND(AE49="Baja",AG49="Mayor"),AND(AE49="Media",AG49="Mayor"),AND(AE49="Alta",AG49="Moderado"),AND(AE49="Alta",AG49="Mayor"),AND(AE49="Muy Alta",AG49="Leve"),AND(AE49="Muy Alta",AG49="Menor"),AND(AE49="Muy Alta",AG49="Moderado"),AND(AE49="Muy Alta",AG49="Mayor")),"Alto",IF(OR(AND(AE49="Muy Baja",AG49="Catastrófico"),AND(AE49="Baja",AG49="Catastrófico"),AND(AE49="Media",AG49="Catastrófico"),AND(AE49="Alta",AG49="Catastrófico"),AND(AE49="Muy Alta",AG49="Catastrófico")),"Extremo","")))),"")</f>
        <v/>
      </c>
      <c r="AJ49" s="469"/>
      <c r="AK49" s="148"/>
      <c r="AL49" s="147"/>
      <c r="AM49" s="142"/>
      <c r="AN49" s="142"/>
      <c r="AO49" s="446"/>
      <c r="AP49" s="446"/>
      <c r="AQ49" s="446"/>
      <c r="AR49" s="142"/>
      <c r="AS49" s="147"/>
      <c r="AT49" s="446"/>
      <c r="AU49" s="446"/>
      <c r="AV49" s="446"/>
      <c r="AW49" s="446"/>
      <c r="AX49" s="446"/>
      <c r="AY49" s="479"/>
      <c r="AZ49" s="154"/>
      <c r="BA49" s="154"/>
      <c r="BB49" s="154"/>
      <c r="BC49" s="154"/>
      <c r="BD49" s="154"/>
      <c r="BE49" s="154"/>
      <c r="BF49" s="154"/>
      <c r="BG49" s="154"/>
      <c r="BH49" s="154"/>
      <c r="BI49" s="154"/>
      <c r="BJ49" s="154"/>
      <c r="BK49" s="154"/>
      <c r="BL49" s="154"/>
      <c r="BM49" s="154"/>
      <c r="BN49" s="154"/>
      <c r="BO49" s="154"/>
      <c r="BP49" s="154"/>
    </row>
    <row r="50" spans="1:68" s="153" customFormat="1" ht="48.75" customHeight="1" thickBot="1" x14ac:dyDescent="0.3">
      <c r="A50" s="444"/>
      <c r="B50" s="412"/>
      <c r="C50" s="714"/>
      <c r="D50" s="714"/>
      <c r="E50" s="447"/>
      <c r="F50" s="223"/>
      <c r="G50" s="313"/>
      <c r="H50" s="450"/>
      <c r="I50" s="435"/>
      <c r="J50" s="450"/>
      <c r="K50" s="182"/>
      <c r="L50" s="722"/>
      <c r="M50" s="438"/>
      <c r="N50" s="429"/>
      <c r="O50" s="426"/>
      <c r="P50" s="471"/>
      <c r="Q50" s="426">
        <f t="shared" si="47"/>
        <v>0</v>
      </c>
      <c r="R50" s="429"/>
      <c r="S50" s="426"/>
      <c r="T50" s="432"/>
      <c r="U50" s="167">
        <v>6</v>
      </c>
      <c r="V50" s="312"/>
      <c r="W50" s="325" t="str">
        <f t="shared" si="51"/>
        <v/>
      </c>
      <c r="X50" s="170"/>
      <c r="Y50" s="170"/>
      <c r="Z50" s="326" t="str">
        <f t="shared" si="48"/>
        <v/>
      </c>
      <c r="AA50" s="170"/>
      <c r="AB50" s="170"/>
      <c r="AC50" s="170"/>
      <c r="AD50" s="327" t="str">
        <f t="shared" si="52"/>
        <v/>
      </c>
      <c r="AE50" s="328" t="str">
        <f t="shared" si="1"/>
        <v/>
      </c>
      <c r="AF50" s="326" t="str">
        <f t="shared" si="49"/>
        <v/>
      </c>
      <c r="AG50" s="328" t="str">
        <f t="shared" si="3"/>
        <v/>
      </c>
      <c r="AH50" s="326" t="str">
        <f t="shared" si="53"/>
        <v/>
      </c>
      <c r="AI50" s="329" t="str">
        <f t="shared" si="54"/>
        <v/>
      </c>
      <c r="AJ50" s="470"/>
      <c r="AK50" s="175"/>
      <c r="AL50" s="176"/>
      <c r="AM50" s="177"/>
      <c r="AN50" s="177"/>
      <c r="AO50" s="447"/>
      <c r="AP50" s="447"/>
      <c r="AQ50" s="447"/>
      <c r="AR50" s="177"/>
      <c r="AS50" s="349"/>
      <c r="AT50" s="447"/>
      <c r="AU50" s="447"/>
      <c r="AV50" s="447"/>
      <c r="AW50" s="447"/>
      <c r="AX50" s="447"/>
      <c r="AY50" s="480"/>
      <c r="AZ50" s="154"/>
      <c r="BA50" s="154"/>
      <c r="BB50" s="154"/>
      <c r="BC50" s="154"/>
      <c r="BD50" s="154"/>
      <c r="BE50" s="154"/>
      <c r="BF50" s="154"/>
      <c r="BG50" s="154"/>
      <c r="BH50" s="154"/>
      <c r="BI50" s="154"/>
      <c r="BJ50" s="154"/>
      <c r="BK50" s="154"/>
      <c r="BL50" s="154"/>
      <c r="BM50" s="154"/>
      <c r="BN50" s="154"/>
      <c r="BO50" s="154"/>
      <c r="BP50" s="154"/>
    </row>
    <row r="51" spans="1:68" s="153" customFormat="1" ht="48.75" customHeight="1" x14ac:dyDescent="0.25">
      <c r="A51" s="442">
        <v>8</v>
      </c>
      <c r="B51" s="410"/>
      <c r="C51" s="712"/>
      <c r="D51" s="712"/>
      <c r="E51" s="445"/>
      <c r="F51" s="222"/>
      <c r="G51" s="230"/>
      <c r="H51" s="448"/>
      <c r="I51" s="433"/>
      <c r="J51" s="448"/>
      <c r="K51" s="180"/>
      <c r="L51" s="720"/>
      <c r="M51" s="436"/>
      <c r="N51" s="427" t="str">
        <f>IF(M51&lt;=0,"",IF(M51&lt;=2,"Muy Baja",IF(M51&lt;=24,"Baja",IF(M51&lt;=500,"Media",IF(M51&lt;=5000,"Alta","Muy Alta")))))</f>
        <v/>
      </c>
      <c r="O51" s="424" t="str">
        <f>IF(N51="","",IF(N51="Muy Baja",0.2,IF(N51="Baja",0.4,IF(N51="Media",0.6,IF(N51="Alta",0.8,IF(N51="Muy Alta",1,))))))</f>
        <v/>
      </c>
      <c r="P51" s="439"/>
      <c r="Q51" s="424">
        <f>IF(NOT(ISERROR(MATCH(P51,'[1]Tabla Impacto'!$B$221:$B$223,0))),'[1]Tabla Impacto'!$F$223&amp;"Por favor no seleccionar los criterios de impacto(Afectación Económica o presupuestal y Pérdida Reputacional)",P51)</f>
        <v>0</v>
      </c>
      <c r="R51" s="427" t="str">
        <f>IF(OR(Q51='[1]Tabla Impacto'!$C$11,Q51='[1]Tabla Impacto'!$D$11),"Leve",IF(OR(Q51='[1]Tabla Impacto'!$C$12,Q51='[1]Tabla Impacto'!$D$12),"Menor",IF(OR(Q51='[1]Tabla Impacto'!$C$13,Q51='[1]Tabla Impacto'!$D$13),"Moderado",IF(OR(Q51='[1]Tabla Impacto'!$C$14,Q51='[1]Tabla Impacto'!$D$14),"Mayor",IF(OR(Q51='[1]Tabla Impacto'!$C$15,Q51='[1]Tabla Impacto'!$D$15),"Catastrófico","")))))</f>
        <v/>
      </c>
      <c r="S51" s="424" t="str">
        <f>IF(R51="","",IF(R51="Leve",0.2,IF(R51="Menor",0.4,IF(R51="Moderado",0.6,IF(R51="Mayor",0.8,IF(R51="Catastrófico",1,))))))</f>
        <v/>
      </c>
      <c r="T51" s="430" t="str">
        <f>IF(OR(AND(N51="Muy Baja",R51="Leve"),AND(N51="Muy Baja",R51="Menor"),AND(N51="Baja",R51="Leve")),"Bajo",IF(OR(AND(N51="Muy baja",R51="Moderado"),AND(N51="Baja",R51="Menor"),AND(N51="Baja",R51="Moderado"),AND(N51="Media",R51="Leve"),AND(N51="Media",R51="Menor"),AND(N51="Media",R51="Moderado"),AND(N51="Alta",R51="Leve"),AND(N51="Alta",R51="Menor")),"Moderado",IF(OR(AND(N51="Muy Baja",R51="Mayor"),AND(N51="Baja",R51="Mayor"),AND(N51="Media",R51="Mayor"),AND(N51="Alta",R51="Moderado"),AND(N51="Alta",R51="Mayor"),AND(N51="Muy Alta",R51="Leve"),AND(N51="Muy Alta",R51="Menor"),AND(N51="Muy Alta",R51="Moderado"),AND(N51="Muy Alta",R51="Mayor")),"Alto",IF(OR(AND(N51="Muy Baja",R51="Catastrófico"),AND(N51="Baja",R51="Catastrófico"),AND(N51="Media",R51="Catastrófico"),AND(N51="Alta",R51="Catastrófico"),AND(N51="Muy Alta",R51="Catastrófico")),"Extremo",""))))</f>
        <v/>
      </c>
      <c r="U51" s="156">
        <v>1</v>
      </c>
      <c r="V51" s="231"/>
      <c r="W51" s="314" t="str">
        <f>IF(OR(X51="Preventivo",X51="Detectivo"),"Probabilidad",IF(X51="Correctivo","Impacto",""))</f>
        <v/>
      </c>
      <c r="X51" s="159"/>
      <c r="Y51" s="159"/>
      <c r="Z51" s="315" t="str">
        <f>IF(AND(X51="Preventivo",Y51="Automático"),"50%",IF(AND(X51="Preventivo",Y51="Manual"),"40%",IF(AND(X51="Detectivo",Y51="Automático"),"40%",IF(AND(X51="Detectivo",Y51="Manual"),"30%",IF(AND(X51="Correctivo",Y51="Automático"),"35%",IF(AND(X51="Correctivo",Y51="Manual"),"25%",""))))))</f>
        <v/>
      </c>
      <c r="AA51" s="159"/>
      <c r="AB51" s="159"/>
      <c r="AC51" s="159"/>
      <c r="AD51" s="316" t="str">
        <f>IFERROR(IF(W51="Probabilidad",(O51-(+O51*Z51)),IF(W51="Impacto",O51,"")),"")</f>
        <v/>
      </c>
      <c r="AE51" s="317" t="str">
        <f>IFERROR(IF(AD51="","",IF(AD51&lt;=0.2,"Muy Baja",IF(AD51&lt;=0.4,"Baja",IF(AD51&lt;=0.6,"Media",IF(AD51&lt;=0.8,"Alta","Muy Alta"))))),"")</f>
        <v/>
      </c>
      <c r="AF51" s="315" t="str">
        <f>+AD51</f>
        <v/>
      </c>
      <c r="AG51" s="317" t="str">
        <f>IFERROR(IF(AH51="","",IF(AH51&lt;=0.2,"Leve",IF(AH51&lt;=0.4,"Menor",IF(AH51&lt;=0.6,"Moderado",IF(AH51&lt;=0.8,"Mayor","Catastrófico"))))),"")</f>
        <v/>
      </c>
      <c r="AH51" s="315" t="str">
        <f>IFERROR(IF(W51="Impacto",(S51-(+S51*Z51)),IF(W51="Probabilidad",S51,"")),"")</f>
        <v/>
      </c>
      <c r="AI51" s="318" t="str">
        <f>IFERROR(IF(OR(AND(AE51="Muy Baja",AG51="Leve"),AND(AE51="Muy Baja",AG51="Menor"),AND(AE51="Baja",AG51="Leve")),"Bajo",IF(OR(AND(AE51="Muy baja",AG51="Moderado"),AND(AE51="Baja",AG51="Menor"),AND(AE51="Baja",AG51="Moderado"),AND(AE51="Media",AG51="Leve"),AND(AE51="Media",AG51="Menor"),AND(AE51="Media",AG51="Moderado"),AND(AE51="Alta",AG51="Leve"),AND(AE51="Alta",AG51="Menor")),"Moderado",IF(OR(AND(AE51="Muy Baja",AG51="Mayor"),AND(AE51="Baja",AG51="Mayor"),AND(AE51="Media",AG51="Mayor"),AND(AE51="Alta",AG51="Moderado"),AND(AE51="Alta",AG51="Mayor"),AND(AE51="Muy Alta",AG51="Leve"),AND(AE51="Muy Alta",AG51="Menor"),AND(AE51="Muy Alta",AG51="Moderado"),AND(AE51="Muy Alta",AG51="Mayor")),"Alto",IF(OR(AND(AE51="Muy Baja",AG51="Catastrófico"),AND(AE51="Baja",AG51="Catastrófico"),AND(AE51="Media",AG51="Catastrófico"),AND(AE51="Alta",AG51="Catastrófico"),AND(AE51="Muy Alta",AG51="Catastrófico")),"Extremo","")))),"")</f>
        <v/>
      </c>
      <c r="AJ51" s="468"/>
      <c r="AK51" s="164"/>
      <c r="AL51" s="165"/>
      <c r="AM51" s="166"/>
      <c r="AN51" s="166"/>
      <c r="AO51" s="445"/>
      <c r="AP51" s="445"/>
      <c r="AQ51" s="445"/>
      <c r="AR51" s="166"/>
      <c r="AS51" s="350"/>
      <c r="AT51" s="445"/>
      <c r="AU51" s="445"/>
      <c r="AV51" s="477"/>
      <c r="AW51" s="445"/>
      <c r="AX51" s="445"/>
      <c r="AY51" s="478"/>
      <c r="AZ51" s="154"/>
      <c r="BA51" s="154"/>
      <c r="BB51" s="154"/>
      <c r="BC51" s="154"/>
      <c r="BD51" s="154"/>
      <c r="BE51" s="154"/>
      <c r="BF51" s="154"/>
      <c r="BG51" s="154"/>
      <c r="BH51" s="154"/>
      <c r="BI51" s="154"/>
      <c r="BJ51" s="154"/>
      <c r="BK51" s="154"/>
      <c r="BL51" s="154"/>
      <c r="BM51" s="154"/>
      <c r="BN51" s="154"/>
      <c r="BO51" s="154"/>
      <c r="BP51" s="154"/>
    </row>
    <row r="52" spans="1:68" s="153" customFormat="1" ht="48.75" customHeight="1" x14ac:dyDescent="0.25">
      <c r="A52" s="443"/>
      <c r="B52" s="411"/>
      <c r="C52" s="713"/>
      <c r="D52" s="713"/>
      <c r="E52" s="446"/>
      <c r="F52" s="148"/>
      <c r="G52" s="232"/>
      <c r="H52" s="449"/>
      <c r="I52" s="434"/>
      <c r="J52" s="449"/>
      <c r="K52" s="181"/>
      <c r="L52" s="721"/>
      <c r="M52" s="437"/>
      <c r="N52" s="428"/>
      <c r="O52" s="425"/>
      <c r="P52" s="440"/>
      <c r="Q52" s="425">
        <f>IF(NOT(ISERROR(MATCH(P52,_xlfn.ANCHORARRAY(K63),0))),O65&amp;"Por favor no seleccionar los criterios de impacto",P52)</f>
        <v>0</v>
      </c>
      <c r="R52" s="428"/>
      <c r="S52" s="425"/>
      <c r="T52" s="431"/>
      <c r="U52" s="135">
        <v>2</v>
      </c>
      <c r="V52" s="115"/>
      <c r="W52" s="319" t="str">
        <f>IF(OR(X52="Preventivo",X52="Detectivo"),"Probabilidad",IF(X52="Correctivo","Impacto",""))</f>
        <v/>
      </c>
      <c r="X52" s="143"/>
      <c r="Y52" s="143"/>
      <c r="Z52" s="320" t="str">
        <f t="shared" ref="Z52:Z56" si="55">IF(AND(X52="Preventivo",Y52="Automático"),"50%",IF(AND(X52="Preventivo",Y52="Manual"),"40%",IF(AND(X52="Detectivo",Y52="Automático"),"40%",IF(AND(X52="Detectivo",Y52="Manual"),"30%",IF(AND(X52="Correctivo",Y52="Automático"),"35%",IF(AND(X52="Correctivo",Y52="Manual"),"25%",""))))))</f>
        <v/>
      </c>
      <c r="AA52" s="143"/>
      <c r="AB52" s="143"/>
      <c r="AC52" s="143"/>
      <c r="AD52" s="321" t="str">
        <f>IFERROR(IF(AND(W51="Probabilidad",W52="Probabilidad"),(AF51-(+AF51*Z52)),IF(W52="Probabilidad",(O51-(+O51*Z52)),IF(W52="Impacto",AF51,""))),"")</f>
        <v/>
      </c>
      <c r="AE52" s="322" t="str">
        <f t="shared" si="1"/>
        <v/>
      </c>
      <c r="AF52" s="320" t="str">
        <f t="shared" ref="AF52:AF56" si="56">+AD52</f>
        <v/>
      </c>
      <c r="AG52" s="322" t="str">
        <f t="shared" si="3"/>
        <v/>
      </c>
      <c r="AH52" s="320" t="str">
        <f>IFERROR(IF(AND(W51="Impacto",W52="Impacto"),(AH51-(+AH51*Z52)),IF(W52="Impacto",(S51-(+S51*Z52)),IF(W52="Probabilidad",AH51,""))),"")</f>
        <v/>
      </c>
      <c r="AI52" s="323" t="str">
        <f t="shared" ref="AI52:AI53" si="57">IFERROR(IF(OR(AND(AE52="Muy Baja",AG52="Leve"),AND(AE52="Muy Baja",AG52="Menor"),AND(AE52="Baja",AG52="Leve")),"Bajo",IF(OR(AND(AE52="Muy baja",AG52="Moderado"),AND(AE52="Baja",AG52="Menor"),AND(AE52="Baja",AG52="Moderado"),AND(AE52="Media",AG52="Leve"),AND(AE52="Media",AG52="Menor"),AND(AE52="Media",AG52="Moderado"),AND(AE52="Alta",AG52="Leve"),AND(AE52="Alta",AG52="Menor")),"Moderado",IF(OR(AND(AE52="Muy Baja",AG52="Mayor"),AND(AE52="Baja",AG52="Mayor"),AND(AE52="Media",AG52="Mayor"),AND(AE52="Alta",AG52="Moderado"),AND(AE52="Alta",AG52="Mayor"),AND(AE52="Muy Alta",AG52="Leve"),AND(AE52="Muy Alta",AG52="Menor"),AND(AE52="Muy Alta",AG52="Moderado"),AND(AE52="Muy Alta",AG52="Mayor")),"Alto",IF(OR(AND(AE52="Muy Baja",AG52="Catastrófico"),AND(AE52="Baja",AG52="Catastrófico"),AND(AE52="Media",AG52="Catastrófico"),AND(AE52="Alta",AG52="Catastrófico"),AND(AE52="Muy Alta",AG52="Catastrófico")),"Extremo","")))),"")</f>
        <v/>
      </c>
      <c r="AJ52" s="469"/>
      <c r="AK52" s="148"/>
      <c r="AL52" s="147"/>
      <c r="AM52" s="142"/>
      <c r="AN52" s="142"/>
      <c r="AO52" s="446"/>
      <c r="AP52" s="446"/>
      <c r="AQ52" s="446"/>
      <c r="AR52" s="142"/>
      <c r="AS52" s="147"/>
      <c r="AT52" s="446"/>
      <c r="AU52" s="446"/>
      <c r="AV52" s="446"/>
      <c r="AW52" s="446"/>
      <c r="AX52" s="446"/>
      <c r="AY52" s="479"/>
      <c r="AZ52" s="154"/>
      <c r="BA52" s="154"/>
      <c r="BB52" s="154"/>
      <c r="BC52" s="154"/>
      <c r="BD52" s="154"/>
      <c r="BE52" s="154"/>
      <c r="BF52" s="154"/>
      <c r="BG52" s="154"/>
      <c r="BH52" s="154"/>
      <c r="BI52" s="154"/>
      <c r="BJ52" s="154"/>
      <c r="BK52" s="154"/>
      <c r="BL52" s="154"/>
      <c r="BM52" s="154"/>
      <c r="BN52" s="154"/>
      <c r="BO52" s="154"/>
      <c r="BP52" s="154"/>
    </row>
    <row r="53" spans="1:68" s="153" customFormat="1" ht="48.75" customHeight="1" x14ac:dyDescent="0.25">
      <c r="A53" s="443"/>
      <c r="B53" s="411"/>
      <c r="C53" s="713"/>
      <c r="D53" s="713"/>
      <c r="E53" s="446"/>
      <c r="F53" s="148"/>
      <c r="G53" s="232"/>
      <c r="H53" s="449"/>
      <c r="I53" s="434"/>
      <c r="J53" s="449"/>
      <c r="K53" s="181"/>
      <c r="L53" s="721"/>
      <c r="M53" s="437"/>
      <c r="N53" s="428"/>
      <c r="O53" s="425"/>
      <c r="P53" s="440"/>
      <c r="Q53" s="425">
        <f>IF(NOT(ISERROR(MATCH(P53,_xlfn.ANCHORARRAY(K64),0))),O66&amp;"Por favor no seleccionar los criterios de impacto",P53)</f>
        <v>0</v>
      </c>
      <c r="R53" s="428"/>
      <c r="S53" s="425"/>
      <c r="T53" s="431"/>
      <c r="U53" s="135">
        <v>3</v>
      </c>
      <c r="V53" s="115"/>
      <c r="W53" s="319" t="str">
        <f>IF(OR(X53="Preventivo",X53="Detectivo"),"Probabilidad",IF(X53="Correctivo","Impacto",""))</f>
        <v/>
      </c>
      <c r="X53" s="143"/>
      <c r="Y53" s="143"/>
      <c r="Z53" s="320" t="str">
        <f t="shared" si="55"/>
        <v/>
      </c>
      <c r="AA53" s="143"/>
      <c r="AB53" s="143"/>
      <c r="AC53" s="143"/>
      <c r="AD53" s="321" t="str">
        <f>IFERROR(IF(AND(W52="Probabilidad",W53="Probabilidad"),(AF52-(+AF52*Z53)),IF(AND(W52="Impacto",W53="Probabilidad"),(AF51-(+AF51*Z53)),IF(W53="Impacto",AF52,""))),"")</f>
        <v/>
      </c>
      <c r="AE53" s="322" t="str">
        <f t="shared" si="1"/>
        <v/>
      </c>
      <c r="AF53" s="320" t="str">
        <f t="shared" si="56"/>
        <v/>
      </c>
      <c r="AG53" s="322" t="str">
        <f t="shared" si="3"/>
        <v/>
      </c>
      <c r="AH53" s="320" t="str">
        <f>IFERROR(IF(AND(W52="Impacto",W53="Impacto"),(AH52-(+AH52*Z53)),IF(AND(W52="Probabilidad",W53="Impacto"),(AH51-(+AH51*Z53)),IF(W53="Probabilidad",AH52,""))),"")</f>
        <v/>
      </c>
      <c r="AI53" s="323" t="str">
        <f t="shared" si="57"/>
        <v/>
      </c>
      <c r="AJ53" s="469"/>
      <c r="AK53" s="148"/>
      <c r="AL53" s="147"/>
      <c r="AM53" s="142"/>
      <c r="AN53" s="142"/>
      <c r="AO53" s="446"/>
      <c r="AP53" s="446"/>
      <c r="AQ53" s="446"/>
      <c r="AR53" s="142"/>
      <c r="AS53" s="147"/>
      <c r="AT53" s="446"/>
      <c r="AU53" s="446"/>
      <c r="AV53" s="446"/>
      <c r="AW53" s="446"/>
      <c r="AX53" s="446"/>
      <c r="AY53" s="479"/>
      <c r="AZ53" s="154"/>
      <c r="BA53" s="154"/>
      <c r="BB53" s="154"/>
      <c r="BC53" s="154"/>
      <c r="BD53" s="154"/>
      <c r="BE53" s="154"/>
      <c r="BF53" s="154"/>
      <c r="BG53" s="154"/>
      <c r="BH53" s="154"/>
      <c r="BI53" s="154"/>
      <c r="BJ53" s="154"/>
      <c r="BK53" s="154"/>
      <c r="BL53" s="154"/>
      <c r="BM53" s="154"/>
      <c r="BN53" s="154"/>
      <c r="BO53" s="154"/>
      <c r="BP53" s="154"/>
    </row>
    <row r="54" spans="1:68" s="153" customFormat="1" ht="48.75" customHeight="1" x14ac:dyDescent="0.25">
      <c r="A54" s="443"/>
      <c r="B54" s="411"/>
      <c r="C54" s="713"/>
      <c r="D54" s="713"/>
      <c r="E54" s="446"/>
      <c r="F54" s="148"/>
      <c r="G54" s="232"/>
      <c r="H54" s="449"/>
      <c r="I54" s="434"/>
      <c r="J54" s="449"/>
      <c r="K54" s="181"/>
      <c r="L54" s="721"/>
      <c r="M54" s="437"/>
      <c r="N54" s="428"/>
      <c r="O54" s="425"/>
      <c r="P54" s="440"/>
      <c r="Q54" s="425">
        <f>IF(NOT(ISERROR(MATCH(P54,_xlfn.ANCHORARRAY(K65),0))),O67&amp;"Por favor no seleccionar los criterios de impacto",P54)</f>
        <v>0</v>
      </c>
      <c r="R54" s="428"/>
      <c r="S54" s="425"/>
      <c r="T54" s="431"/>
      <c r="U54" s="135">
        <v>4</v>
      </c>
      <c r="V54" s="115"/>
      <c r="W54" s="319" t="str">
        <f t="shared" ref="W54:W56" si="58">IF(OR(X54="Preventivo",X54="Detectivo"),"Probabilidad",IF(X54="Correctivo","Impacto",""))</f>
        <v/>
      </c>
      <c r="X54" s="143"/>
      <c r="Y54" s="143"/>
      <c r="Z54" s="320" t="str">
        <f t="shared" si="55"/>
        <v/>
      </c>
      <c r="AA54" s="143"/>
      <c r="AB54" s="143"/>
      <c r="AC54" s="143"/>
      <c r="AD54" s="321" t="str">
        <f t="shared" ref="AD54:AD56" si="59">IFERROR(IF(AND(W53="Probabilidad",W54="Probabilidad"),(AF53-(+AF53*Z54)),IF(AND(W53="Impacto",W54="Probabilidad"),(AF52-(+AF52*Z54)),IF(W54="Impacto",AF53,""))),"")</f>
        <v/>
      </c>
      <c r="AE54" s="322" t="str">
        <f t="shared" si="1"/>
        <v/>
      </c>
      <c r="AF54" s="320" t="str">
        <f t="shared" si="56"/>
        <v/>
      </c>
      <c r="AG54" s="322" t="str">
        <f t="shared" si="3"/>
        <v/>
      </c>
      <c r="AH54" s="320" t="str">
        <f t="shared" ref="AH54:AH56" si="60">IFERROR(IF(AND(W53="Impacto",W54="Impacto"),(AH53-(+AH53*Z54)),IF(AND(W53="Probabilidad",W54="Impacto"),(AH52-(+AH52*Z54)),IF(W54="Probabilidad",AH53,""))),"")</f>
        <v/>
      </c>
      <c r="AI54" s="323" t="str">
        <f>IFERROR(IF(OR(AND(AE54="Muy Baja",AG54="Leve"),AND(AE54="Muy Baja",AG54="Menor"),AND(AE54="Baja",AG54="Leve")),"Bajo",IF(OR(AND(AE54="Muy baja",AG54="Moderado"),AND(AE54="Baja",AG54="Menor"),AND(AE54="Baja",AG54="Moderado"),AND(AE54="Media",AG54="Leve"),AND(AE54="Media",AG54="Menor"),AND(AE54="Media",AG54="Moderado"),AND(AE54="Alta",AG54="Leve"),AND(AE54="Alta",AG54="Menor")),"Moderado",IF(OR(AND(AE54="Muy Baja",AG54="Mayor"),AND(AE54="Baja",AG54="Mayor"),AND(AE54="Media",AG54="Mayor"),AND(AE54="Alta",AG54="Moderado"),AND(AE54="Alta",AG54="Mayor"),AND(AE54="Muy Alta",AG54="Leve"),AND(AE54="Muy Alta",AG54="Menor"),AND(AE54="Muy Alta",AG54="Moderado"),AND(AE54="Muy Alta",AG54="Mayor")),"Alto",IF(OR(AND(AE54="Muy Baja",AG54="Catastrófico"),AND(AE54="Baja",AG54="Catastrófico"),AND(AE54="Media",AG54="Catastrófico"),AND(AE54="Alta",AG54="Catastrófico"),AND(AE54="Muy Alta",AG54="Catastrófico")),"Extremo","")))),"")</f>
        <v/>
      </c>
      <c r="AJ54" s="469"/>
      <c r="AK54" s="148"/>
      <c r="AL54" s="147"/>
      <c r="AM54" s="142"/>
      <c r="AN54" s="142"/>
      <c r="AO54" s="446"/>
      <c r="AP54" s="446"/>
      <c r="AQ54" s="446"/>
      <c r="AR54" s="142"/>
      <c r="AS54" s="147"/>
      <c r="AT54" s="446"/>
      <c r="AU54" s="446"/>
      <c r="AV54" s="446"/>
      <c r="AW54" s="446"/>
      <c r="AX54" s="446"/>
      <c r="AY54" s="479"/>
      <c r="AZ54" s="154"/>
      <c r="BA54" s="154"/>
      <c r="BB54" s="154"/>
      <c r="BC54" s="154"/>
      <c r="BD54" s="154"/>
      <c r="BE54" s="154"/>
      <c r="BF54" s="154"/>
      <c r="BG54" s="154"/>
      <c r="BH54" s="154"/>
      <c r="BI54" s="154"/>
      <c r="BJ54" s="154"/>
      <c r="BK54" s="154"/>
      <c r="BL54" s="154"/>
      <c r="BM54" s="154"/>
      <c r="BN54" s="154"/>
      <c r="BO54" s="154"/>
      <c r="BP54" s="154"/>
    </row>
    <row r="55" spans="1:68" s="153" customFormat="1" ht="48.75" customHeight="1" x14ac:dyDescent="0.25">
      <c r="A55" s="443"/>
      <c r="B55" s="411"/>
      <c r="C55" s="713"/>
      <c r="D55" s="713"/>
      <c r="E55" s="446"/>
      <c r="F55" s="148"/>
      <c r="G55" s="232"/>
      <c r="H55" s="449"/>
      <c r="I55" s="434"/>
      <c r="J55" s="449"/>
      <c r="K55" s="181"/>
      <c r="L55" s="721"/>
      <c r="M55" s="437"/>
      <c r="N55" s="428"/>
      <c r="O55" s="425"/>
      <c r="P55" s="440"/>
      <c r="Q55" s="425">
        <f>IF(NOT(ISERROR(MATCH(P55,_xlfn.ANCHORARRAY(K66),0))),O68&amp;"Por favor no seleccionar los criterios de impacto",P55)</f>
        <v>0</v>
      </c>
      <c r="R55" s="428"/>
      <c r="S55" s="425"/>
      <c r="T55" s="431"/>
      <c r="U55" s="135">
        <v>5</v>
      </c>
      <c r="V55" s="115"/>
      <c r="W55" s="319" t="str">
        <f t="shared" si="58"/>
        <v/>
      </c>
      <c r="X55" s="143"/>
      <c r="Y55" s="143"/>
      <c r="Z55" s="320" t="str">
        <f t="shared" si="55"/>
        <v/>
      </c>
      <c r="AA55" s="143"/>
      <c r="AB55" s="143"/>
      <c r="AC55" s="143"/>
      <c r="AD55" s="321" t="str">
        <f t="shared" si="59"/>
        <v/>
      </c>
      <c r="AE55" s="322" t="str">
        <f t="shared" si="1"/>
        <v/>
      </c>
      <c r="AF55" s="320" t="str">
        <f t="shared" si="56"/>
        <v/>
      </c>
      <c r="AG55" s="322" t="str">
        <f t="shared" si="3"/>
        <v/>
      </c>
      <c r="AH55" s="320" t="str">
        <f t="shared" si="60"/>
        <v/>
      </c>
      <c r="AI55" s="323" t="str">
        <f t="shared" ref="AI55:AI56" si="61">IFERROR(IF(OR(AND(AE55="Muy Baja",AG55="Leve"),AND(AE55="Muy Baja",AG55="Menor"),AND(AE55="Baja",AG55="Leve")),"Bajo",IF(OR(AND(AE55="Muy baja",AG55="Moderado"),AND(AE55="Baja",AG55="Menor"),AND(AE55="Baja",AG55="Moderado"),AND(AE55="Media",AG55="Leve"),AND(AE55="Media",AG55="Menor"),AND(AE55="Media",AG55="Moderado"),AND(AE55="Alta",AG55="Leve"),AND(AE55="Alta",AG55="Menor")),"Moderado",IF(OR(AND(AE55="Muy Baja",AG55="Mayor"),AND(AE55="Baja",AG55="Mayor"),AND(AE55="Media",AG55="Mayor"),AND(AE55="Alta",AG55="Moderado"),AND(AE55="Alta",AG55="Mayor"),AND(AE55="Muy Alta",AG55="Leve"),AND(AE55="Muy Alta",AG55="Menor"),AND(AE55="Muy Alta",AG55="Moderado"),AND(AE55="Muy Alta",AG55="Mayor")),"Alto",IF(OR(AND(AE55="Muy Baja",AG55="Catastrófico"),AND(AE55="Baja",AG55="Catastrófico"),AND(AE55="Media",AG55="Catastrófico"),AND(AE55="Alta",AG55="Catastrófico"),AND(AE55="Muy Alta",AG55="Catastrófico")),"Extremo","")))),"")</f>
        <v/>
      </c>
      <c r="AJ55" s="469"/>
      <c r="AK55" s="148"/>
      <c r="AL55" s="147"/>
      <c r="AM55" s="142"/>
      <c r="AN55" s="142"/>
      <c r="AO55" s="446"/>
      <c r="AP55" s="446"/>
      <c r="AQ55" s="446"/>
      <c r="AR55" s="142"/>
      <c r="AS55" s="147"/>
      <c r="AT55" s="446"/>
      <c r="AU55" s="446"/>
      <c r="AV55" s="446"/>
      <c r="AW55" s="446"/>
      <c r="AX55" s="446"/>
      <c r="AY55" s="479"/>
      <c r="AZ55" s="154"/>
      <c r="BA55" s="154"/>
      <c r="BB55" s="154"/>
      <c r="BC55" s="154"/>
      <c r="BD55" s="154"/>
      <c r="BE55" s="154"/>
      <c r="BF55" s="154"/>
      <c r="BG55" s="154"/>
      <c r="BH55" s="154"/>
      <c r="BI55" s="154"/>
      <c r="BJ55" s="154"/>
      <c r="BK55" s="154"/>
      <c r="BL55" s="154"/>
      <c r="BM55" s="154"/>
      <c r="BN55" s="154"/>
      <c r="BO55" s="154"/>
      <c r="BP55" s="154"/>
    </row>
    <row r="56" spans="1:68" s="153" customFormat="1" ht="48.75" customHeight="1" thickBot="1" x14ac:dyDescent="0.3">
      <c r="A56" s="444"/>
      <c r="B56" s="412"/>
      <c r="C56" s="714"/>
      <c r="D56" s="714"/>
      <c r="E56" s="447"/>
      <c r="F56" s="223"/>
      <c r="G56" s="313"/>
      <c r="H56" s="450"/>
      <c r="I56" s="435"/>
      <c r="J56" s="450"/>
      <c r="K56" s="182"/>
      <c r="L56" s="722"/>
      <c r="M56" s="438"/>
      <c r="N56" s="429"/>
      <c r="O56" s="426"/>
      <c r="P56" s="471"/>
      <c r="Q56" s="426">
        <f>IF(NOT(ISERROR(MATCH(P56,_xlfn.ANCHORARRAY(K67),0))),O69&amp;"Por favor no seleccionar los criterios de impacto",P56)</f>
        <v>0</v>
      </c>
      <c r="R56" s="429"/>
      <c r="S56" s="426"/>
      <c r="T56" s="432"/>
      <c r="U56" s="167">
        <v>6</v>
      </c>
      <c r="V56" s="312"/>
      <c r="W56" s="325" t="str">
        <f t="shared" si="58"/>
        <v/>
      </c>
      <c r="X56" s="170"/>
      <c r="Y56" s="170"/>
      <c r="Z56" s="326" t="str">
        <f t="shared" si="55"/>
        <v/>
      </c>
      <c r="AA56" s="170"/>
      <c r="AB56" s="170"/>
      <c r="AC56" s="170"/>
      <c r="AD56" s="327" t="str">
        <f t="shared" si="59"/>
        <v/>
      </c>
      <c r="AE56" s="328" t="str">
        <f t="shared" si="1"/>
        <v/>
      </c>
      <c r="AF56" s="326" t="str">
        <f t="shared" si="56"/>
        <v/>
      </c>
      <c r="AG56" s="328" t="str">
        <f t="shared" si="3"/>
        <v/>
      </c>
      <c r="AH56" s="326" t="str">
        <f t="shared" si="60"/>
        <v/>
      </c>
      <c r="AI56" s="329" t="str">
        <f t="shared" si="61"/>
        <v/>
      </c>
      <c r="AJ56" s="470"/>
      <c r="AK56" s="175"/>
      <c r="AL56" s="176"/>
      <c r="AM56" s="177"/>
      <c r="AN56" s="177"/>
      <c r="AO56" s="447"/>
      <c r="AP56" s="447"/>
      <c r="AQ56" s="447"/>
      <c r="AR56" s="177"/>
      <c r="AS56" s="349"/>
      <c r="AT56" s="447"/>
      <c r="AU56" s="447"/>
      <c r="AV56" s="447"/>
      <c r="AW56" s="447"/>
      <c r="AX56" s="447"/>
      <c r="AY56" s="480"/>
      <c r="AZ56" s="154"/>
      <c r="BA56" s="154"/>
      <c r="BB56" s="154"/>
      <c r="BC56" s="154"/>
      <c r="BD56" s="154"/>
      <c r="BE56" s="154"/>
      <c r="BF56" s="154"/>
      <c r="BG56" s="154"/>
      <c r="BH56" s="154"/>
      <c r="BI56" s="154"/>
      <c r="BJ56" s="154"/>
      <c r="BK56" s="154"/>
      <c r="BL56" s="154"/>
      <c r="BM56" s="154"/>
      <c r="BN56" s="154"/>
      <c r="BO56" s="154"/>
      <c r="BP56" s="154"/>
    </row>
    <row r="57" spans="1:68" s="153" customFormat="1" ht="48.75" customHeight="1" x14ac:dyDescent="0.25">
      <c r="A57" s="442">
        <v>9</v>
      </c>
      <c r="B57" s="410"/>
      <c r="C57" s="712"/>
      <c r="D57" s="712"/>
      <c r="E57" s="445"/>
      <c r="F57" s="222"/>
      <c r="G57" s="230"/>
      <c r="H57" s="448"/>
      <c r="I57" s="433"/>
      <c r="J57" s="448"/>
      <c r="K57" s="180"/>
      <c r="L57" s="720"/>
      <c r="M57" s="436"/>
      <c r="N57" s="427" t="str">
        <f>IF(M57&lt;=0,"",IF(M57&lt;=2,"Muy Baja",IF(M57&lt;=24,"Baja",IF(M57&lt;=500,"Media",IF(M57&lt;=5000,"Alta","Muy Alta")))))</f>
        <v/>
      </c>
      <c r="O57" s="424" t="str">
        <f>IF(N57="","",IF(N57="Muy Baja",0.2,IF(N57="Baja",0.4,IF(N57="Media",0.6,IF(N57="Alta",0.8,IF(N57="Muy Alta",1,))))))</f>
        <v/>
      </c>
      <c r="P57" s="439"/>
      <c r="Q57" s="424">
        <f>IF(NOT(ISERROR(MATCH(P57,'[1]Tabla Impacto'!$B$221:$B$223,0))),'[1]Tabla Impacto'!$F$223&amp;"Por favor no seleccionar los criterios de impacto(Afectación Económica o presupuestal y Pérdida Reputacional)",P57)</f>
        <v>0</v>
      </c>
      <c r="R57" s="427" t="str">
        <f>IF(OR(Q57='[1]Tabla Impacto'!$C$11,Q57='[1]Tabla Impacto'!$D$11),"Leve",IF(OR(Q57='[1]Tabla Impacto'!$C$12,Q57='[1]Tabla Impacto'!$D$12),"Menor",IF(OR(Q57='[1]Tabla Impacto'!$C$13,Q57='[1]Tabla Impacto'!$D$13),"Moderado",IF(OR(Q57='[1]Tabla Impacto'!$C$14,Q57='[1]Tabla Impacto'!$D$14),"Mayor",IF(OR(Q57='[1]Tabla Impacto'!$C$15,Q57='[1]Tabla Impacto'!$D$15),"Catastrófico","")))))</f>
        <v/>
      </c>
      <c r="S57" s="424" t="str">
        <f>IF(R57="","",IF(R57="Leve",0.2,IF(R57="Menor",0.4,IF(R57="Moderado",0.6,IF(R57="Mayor",0.8,IF(R57="Catastrófico",1,))))))</f>
        <v/>
      </c>
      <c r="T57" s="430" t="str">
        <f>IF(OR(AND(N57="Muy Baja",R57="Leve"),AND(N57="Muy Baja",R57="Menor"),AND(N57="Baja",R57="Leve")),"Bajo",IF(OR(AND(N57="Muy baja",R57="Moderado"),AND(N57="Baja",R57="Menor"),AND(N57="Baja",R57="Moderado"),AND(N57="Media",R57="Leve"),AND(N57="Media",R57="Menor"),AND(N57="Media",R57="Moderado"),AND(N57="Alta",R57="Leve"),AND(N57="Alta",R57="Menor")),"Moderado",IF(OR(AND(N57="Muy Baja",R57="Mayor"),AND(N57="Baja",R57="Mayor"),AND(N57="Media",R57="Mayor"),AND(N57="Alta",R57="Moderado"),AND(N57="Alta",R57="Mayor"),AND(N57="Muy Alta",R57="Leve"),AND(N57="Muy Alta",R57="Menor"),AND(N57="Muy Alta",R57="Moderado"),AND(N57="Muy Alta",R57="Mayor")),"Alto",IF(OR(AND(N57="Muy Baja",R57="Catastrófico"),AND(N57="Baja",R57="Catastrófico"),AND(N57="Media",R57="Catastrófico"),AND(N57="Alta",R57="Catastrófico"),AND(N57="Muy Alta",R57="Catastrófico")),"Extremo",""))))</f>
        <v/>
      </c>
      <c r="U57" s="156">
        <v>1</v>
      </c>
      <c r="V57" s="231"/>
      <c r="W57" s="314" t="str">
        <f>IF(OR(X57="Preventivo",X57="Detectivo"),"Probabilidad",IF(X57="Correctivo","Impacto",""))</f>
        <v/>
      </c>
      <c r="X57" s="225"/>
      <c r="Y57" s="225"/>
      <c r="Z57" s="315" t="str">
        <f>IF(AND(X57="Preventivo",Y57="Automático"),"50%",IF(AND(X57="Preventivo",Y57="Manual"),"40%",IF(AND(X57="Detectivo",Y57="Automático"),"40%",IF(AND(X57="Detectivo",Y57="Manual"),"30%",IF(AND(X57="Correctivo",Y57="Automático"),"35%",IF(AND(X57="Correctivo",Y57="Manual"),"25%",""))))))</f>
        <v/>
      </c>
      <c r="AA57" s="225"/>
      <c r="AB57" s="225"/>
      <c r="AC57" s="225"/>
      <c r="AD57" s="316" t="str">
        <f>IFERROR(IF(W57="Probabilidad",(O57-(+O57*Z57)),IF(W57="Impacto",O57,"")),"")</f>
        <v/>
      </c>
      <c r="AE57" s="317" t="str">
        <f>IFERROR(IF(AD57="","",IF(AD57&lt;=0.2,"Muy Baja",IF(AD57&lt;=0.4,"Baja",IF(AD57&lt;=0.6,"Media",IF(AD57&lt;=0.8,"Alta","Muy Alta"))))),"")</f>
        <v/>
      </c>
      <c r="AF57" s="315" t="str">
        <f>+AD57</f>
        <v/>
      </c>
      <c r="AG57" s="317" t="str">
        <f>IFERROR(IF(AH57="","",IF(AH57&lt;=0.2,"Leve",IF(AH57&lt;=0.4,"Menor",IF(AH57&lt;=0.6,"Moderado",IF(AH57&lt;=0.8,"Mayor","Catastrófico"))))),"")</f>
        <v/>
      </c>
      <c r="AH57" s="315" t="str">
        <f>IFERROR(IF(W57="Impacto",(S57-(+S57*Z57)),IF(W57="Probabilidad",S57,"")),"")</f>
        <v/>
      </c>
      <c r="AI57" s="318" t="str">
        <f>IFERROR(IF(OR(AND(AE57="Muy Baja",AG57="Leve"),AND(AE57="Muy Baja",AG57="Menor"),AND(AE57="Baja",AG57="Leve")),"Bajo",IF(OR(AND(AE57="Muy baja",AG57="Moderado"),AND(AE57="Baja",AG57="Menor"),AND(AE57="Baja",AG57="Moderado"),AND(AE57="Media",AG57="Leve"),AND(AE57="Media",AG57="Menor"),AND(AE57="Media",AG57="Moderado"),AND(AE57="Alta",AG57="Leve"),AND(AE57="Alta",AG57="Menor")),"Moderado",IF(OR(AND(AE57="Muy Baja",AG57="Mayor"),AND(AE57="Baja",AG57="Mayor"),AND(AE57="Media",AG57="Mayor"),AND(AE57="Alta",AG57="Moderado"),AND(AE57="Alta",AG57="Mayor"),AND(AE57="Muy Alta",AG57="Leve"),AND(AE57="Muy Alta",AG57="Menor"),AND(AE57="Muy Alta",AG57="Moderado"),AND(AE57="Muy Alta",AG57="Mayor")),"Alto",IF(OR(AND(AE57="Muy Baja",AG57="Catastrófico"),AND(AE57="Baja",AG57="Catastrófico"),AND(AE57="Media",AG57="Catastrófico"),AND(AE57="Alta",AG57="Catastrófico"),AND(AE57="Muy Alta",AG57="Catastrófico")),"Extremo","")))),"")</f>
        <v/>
      </c>
      <c r="AJ57" s="468"/>
      <c r="AK57" s="164"/>
      <c r="AL57" s="165"/>
      <c r="AM57" s="166"/>
      <c r="AN57" s="166"/>
      <c r="AO57" s="445"/>
      <c r="AP57" s="445"/>
      <c r="AQ57" s="445"/>
      <c r="AR57" s="166"/>
      <c r="AS57" s="350"/>
      <c r="AT57" s="445"/>
      <c r="AU57" s="445"/>
      <c r="AV57" s="477"/>
      <c r="AW57" s="445"/>
      <c r="AX57" s="445"/>
      <c r="AY57" s="478"/>
      <c r="AZ57" s="154"/>
      <c r="BA57" s="154"/>
      <c r="BB57" s="154"/>
      <c r="BC57" s="154"/>
      <c r="BD57" s="154"/>
      <c r="BE57" s="154"/>
      <c r="BF57" s="154"/>
      <c r="BG57" s="154"/>
      <c r="BH57" s="154"/>
      <c r="BI57" s="154"/>
      <c r="BJ57" s="154"/>
      <c r="BK57" s="154"/>
      <c r="BL57" s="154"/>
      <c r="BM57" s="154"/>
      <c r="BN57" s="154"/>
      <c r="BO57" s="154"/>
      <c r="BP57" s="154"/>
    </row>
    <row r="58" spans="1:68" s="153" customFormat="1" ht="48.75" customHeight="1" x14ac:dyDescent="0.25">
      <c r="A58" s="443"/>
      <c r="B58" s="411"/>
      <c r="C58" s="713"/>
      <c r="D58" s="713"/>
      <c r="E58" s="446"/>
      <c r="F58" s="148"/>
      <c r="G58" s="232"/>
      <c r="H58" s="449"/>
      <c r="I58" s="434"/>
      <c r="J58" s="449"/>
      <c r="K58" s="181"/>
      <c r="L58" s="721"/>
      <c r="M58" s="437"/>
      <c r="N58" s="428"/>
      <c r="O58" s="425"/>
      <c r="P58" s="440"/>
      <c r="Q58" s="425">
        <f>IF(NOT(ISERROR(MATCH(P58,_xlfn.ANCHORARRAY(K69),0))),O71&amp;"Por favor no seleccionar los criterios de impacto",P58)</f>
        <v>0</v>
      </c>
      <c r="R58" s="428"/>
      <c r="S58" s="425"/>
      <c r="T58" s="431"/>
      <c r="U58" s="135">
        <v>2</v>
      </c>
      <c r="V58" s="115"/>
      <c r="W58" s="319" t="str">
        <f>IF(OR(X58="Preventivo",X58="Detectivo"),"Probabilidad",IF(X58="Correctivo","Impacto",""))</f>
        <v/>
      </c>
      <c r="X58" s="143"/>
      <c r="Y58" s="143"/>
      <c r="Z58" s="320" t="str">
        <f t="shared" ref="Z58:Z62" si="62">IF(AND(X58="Preventivo",Y58="Automático"),"50%",IF(AND(X58="Preventivo",Y58="Manual"),"40%",IF(AND(X58="Detectivo",Y58="Automático"),"40%",IF(AND(X58="Detectivo",Y58="Manual"),"30%",IF(AND(X58="Correctivo",Y58="Automático"),"35%",IF(AND(X58="Correctivo",Y58="Manual"),"25%",""))))))</f>
        <v/>
      </c>
      <c r="AA58" s="143"/>
      <c r="AB58" s="143"/>
      <c r="AC58" s="143"/>
      <c r="AD58" s="321" t="str">
        <f>IFERROR(IF(AND(W57="Probabilidad",W58="Probabilidad"),(AF57-(+AF57*Z58)),IF(W58="Probabilidad",(O57-(+O57*Z58)),IF(W58="Impacto",AF57,""))),"")</f>
        <v/>
      </c>
      <c r="AE58" s="322" t="str">
        <f t="shared" si="1"/>
        <v/>
      </c>
      <c r="AF58" s="320" t="str">
        <f t="shared" ref="AF58:AF62" si="63">+AD58</f>
        <v/>
      </c>
      <c r="AG58" s="322" t="str">
        <f t="shared" si="3"/>
        <v/>
      </c>
      <c r="AH58" s="320" t="str">
        <f>IFERROR(IF(AND(W57="Impacto",W58="Impacto"),(AH57-(+AH57*Z58)),IF(W58="Impacto",(S57-(+S57*Z58)),IF(W58="Probabilidad",AH57,""))),"")</f>
        <v/>
      </c>
      <c r="AI58" s="323" t="str">
        <f t="shared" ref="AI58:AI59" si="64">IFERROR(IF(OR(AND(AE58="Muy Baja",AG58="Leve"),AND(AE58="Muy Baja",AG58="Menor"),AND(AE58="Baja",AG58="Leve")),"Bajo",IF(OR(AND(AE58="Muy baja",AG58="Moderado"),AND(AE58="Baja",AG58="Menor"),AND(AE58="Baja",AG58="Moderado"),AND(AE58="Media",AG58="Leve"),AND(AE58="Media",AG58="Menor"),AND(AE58="Media",AG58="Moderado"),AND(AE58="Alta",AG58="Leve"),AND(AE58="Alta",AG58="Menor")),"Moderado",IF(OR(AND(AE58="Muy Baja",AG58="Mayor"),AND(AE58="Baja",AG58="Mayor"),AND(AE58="Media",AG58="Mayor"),AND(AE58="Alta",AG58="Moderado"),AND(AE58="Alta",AG58="Mayor"),AND(AE58="Muy Alta",AG58="Leve"),AND(AE58="Muy Alta",AG58="Menor"),AND(AE58="Muy Alta",AG58="Moderado"),AND(AE58="Muy Alta",AG58="Mayor")),"Alto",IF(OR(AND(AE58="Muy Baja",AG58="Catastrófico"),AND(AE58="Baja",AG58="Catastrófico"),AND(AE58="Media",AG58="Catastrófico"),AND(AE58="Alta",AG58="Catastrófico"),AND(AE58="Muy Alta",AG58="Catastrófico")),"Extremo","")))),"")</f>
        <v/>
      </c>
      <c r="AJ58" s="469"/>
      <c r="AK58" s="148"/>
      <c r="AL58" s="147"/>
      <c r="AM58" s="142"/>
      <c r="AN58" s="142"/>
      <c r="AO58" s="446"/>
      <c r="AP58" s="446"/>
      <c r="AQ58" s="446"/>
      <c r="AR58" s="142"/>
      <c r="AS58" s="147"/>
      <c r="AT58" s="446"/>
      <c r="AU58" s="446"/>
      <c r="AV58" s="446"/>
      <c r="AW58" s="446"/>
      <c r="AX58" s="446"/>
      <c r="AY58" s="479"/>
      <c r="AZ58" s="154"/>
      <c r="BA58" s="154"/>
      <c r="BB58" s="154"/>
      <c r="BC58" s="154"/>
      <c r="BD58" s="154"/>
      <c r="BE58" s="154"/>
      <c r="BF58" s="154"/>
      <c r="BG58" s="154"/>
      <c r="BH58" s="154"/>
      <c r="BI58" s="154"/>
      <c r="BJ58" s="154"/>
      <c r="BK58" s="154"/>
      <c r="BL58" s="154"/>
      <c r="BM58" s="154"/>
      <c r="BN58" s="154"/>
      <c r="BO58" s="154"/>
      <c r="BP58" s="154"/>
    </row>
    <row r="59" spans="1:68" s="153" customFormat="1" ht="48.75" customHeight="1" x14ac:dyDescent="0.25">
      <c r="A59" s="443"/>
      <c r="B59" s="411"/>
      <c r="C59" s="713"/>
      <c r="D59" s="713"/>
      <c r="E59" s="446"/>
      <c r="F59" s="148"/>
      <c r="G59" s="232"/>
      <c r="H59" s="449"/>
      <c r="I59" s="434"/>
      <c r="J59" s="449"/>
      <c r="K59" s="181"/>
      <c r="L59" s="721"/>
      <c r="M59" s="437"/>
      <c r="N59" s="428"/>
      <c r="O59" s="425"/>
      <c r="P59" s="440"/>
      <c r="Q59" s="425">
        <f>IF(NOT(ISERROR(MATCH(P59,_xlfn.ANCHORARRAY(K70),0))),O72&amp;"Por favor no seleccionar los criterios de impacto",P59)</f>
        <v>0</v>
      </c>
      <c r="R59" s="428"/>
      <c r="S59" s="425"/>
      <c r="T59" s="431"/>
      <c r="U59" s="135">
        <v>3</v>
      </c>
      <c r="V59" s="115"/>
      <c r="W59" s="319" t="str">
        <f>IF(OR(X59="Preventivo",X59="Detectivo"),"Probabilidad",IF(X59="Correctivo","Impacto",""))</f>
        <v/>
      </c>
      <c r="X59" s="143"/>
      <c r="Y59" s="143"/>
      <c r="Z59" s="320" t="str">
        <f t="shared" si="62"/>
        <v/>
      </c>
      <c r="AA59" s="143"/>
      <c r="AB59" s="143"/>
      <c r="AC59" s="143"/>
      <c r="AD59" s="321" t="str">
        <f>IFERROR(IF(AND(W58="Probabilidad",W59="Probabilidad"),(AF58-(+AF58*Z59)),IF(AND(W58="Impacto",W59="Probabilidad"),(AF57-(+AF57*Z59)),IF(W59="Impacto",AF58,""))),"")</f>
        <v/>
      </c>
      <c r="AE59" s="322" t="str">
        <f t="shared" si="1"/>
        <v/>
      </c>
      <c r="AF59" s="320" t="str">
        <f t="shared" si="63"/>
        <v/>
      </c>
      <c r="AG59" s="322" t="str">
        <f t="shared" si="3"/>
        <v/>
      </c>
      <c r="AH59" s="320" t="str">
        <f>IFERROR(IF(AND(W58="Impacto",W59="Impacto"),(AH58-(+AH58*Z59)),IF(AND(W58="Probabilidad",W59="Impacto"),(AH57-(+AH57*Z59)),IF(W59="Probabilidad",AH58,""))),"")</f>
        <v/>
      </c>
      <c r="AI59" s="323" t="str">
        <f t="shared" si="64"/>
        <v/>
      </c>
      <c r="AJ59" s="469"/>
      <c r="AK59" s="148"/>
      <c r="AL59" s="147"/>
      <c r="AM59" s="142"/>
      <c r="AN59" s="142"/>
      <c r="AO59" s="446"/>
      <c r="AP59" s="446"/>
      <c r="AQ59" s="446"/>
      <c r="AR59" s="142"/>
      <c r="AS59" s="147"/>
      <c r="AT59" s="446"/>
      <c r="AU59" s="446"/>
      <c r="AV59" s="446"/>
      <c r="AW59" s="446"/>
      <c r="AX59" s="446"/>
      <c r="AY59" s="479"/>
      <c r="AZ59" s="154"/>
      <c r="BA59" s="154"/>
      <c r="BB59" s="154"/>
      <c r="BC59" s="154"/>
      <c r="BD59" s="154"/>
      <c r="BE59" s="154"/>
      <c r="BF59" s="154"/>
      <c r="BG59" s="154"/>
      <c r="BH59" s="154"/>
      <c r="BI59" s="154"/>
      <c r="BJ59" s="154"/>
      <c r="BK59" s="154"/>
      <c r="BL59" s="154"/>
      <c r="BM59" s="154"/>
      <c r="BN59" s="154"/>
      <c r="BO59" s="154"/>
      <c r="BP59" s="154"/>
    </row>
    <row r="60" spans="1:68" s="153" customFormat="1" ht="48.75" customHeight="1" x14ac:dyDescent="0.25">
      <c r="A60" s="443"/>
      <c r="B60" s="411"/>
      <c r="C60" s="713"/>
      <c r="D60" s="713"/>
      <c r="E60" s="446"/>
      <c r="F60" s="148"/>
      <c r="G60" s="232"/>
      <c r="H60" s="449"/>
      <c r="I60" s="434"/>
      <c r="J60" s="449"/>
      <c r="K60" s="181"/>
      <c r="L60" s="721"/>
      <c r="M60" s="437"/>
      <c r="N60" s="428"/>
      <c r="O60" s="425"/>
      <c r="P60" s="440"/>
      <c r="Q60" s="425">
        <f>IF(NOT(ISERROR(MATCH(P60,_xlfn.ANCHORARRAY(K71),0))),O73&amp;"Por favor no seleccionar los criterios de impacto",P60)</f>
        <v>0</v>
      </c>
      <c r="R60" s="428"/>
      <c r="S60" s="425"/>
      <c r="T60" s="431"/>
      <c r="U60" s="135">
        <v>4</v>
      </c>
      <c r="V60" s="115"/>
      <c r="W60" s="319" t="str">
        <f t="shared" ref="W60:W62" si="65">IF(OR(X60="Preventivo",X60="Detectivo"),"Probabilidad",IF(X60="Correctivo","Impacto",""))</f>
        <v/>
      </c>
      <c r="X60" s="143"/>
      <c r="Y60" s="143"/>
      <c r="Z60" s="320" t="str">
        <f t="shared" si="62"/>
        <v/>
      </c>
      <c r="AA60" s="143"/>
      <c r="AB60" s="143"/>
      <c r="AC60" s="143"/>
      <c r="AD60" s="321" t="str">
        <f t="shared" ref="AD60:AD62" si="66">IFERROR(IF(AND(W59="Probabilidad",W60="Probabilidad"),(AF59-(+AF59*Z60)),IF(AND(W59="Impacto",W60="Probabilidad"),(AF58-(+AF58*Z60)),IF(W60="Impacto",AF59,""))),"")</f>
        <v/>
      </c>
      <c r="AE60" s="322" t="str">
        <f t="shared" si="1"/>
        <v/>
      </c>
      <c r="AF60" s="320" t="str">
        <f t="shared" si="63"/>
        <v/>
      </c>
      <c r="AG60" s="322" t="str">
        <f t="shared" si="3"/>
        <v/>
      </c>
      <c r="AH60" s="320" t="str">
        <f t="shared" ref="AH60:AH62" si="67">IFERROR(IF(AND(W59="Impacto",W60="Impacto"),(AH59-(+AH59*Z60)),IF(AND(W59="Probabilidad",W60="Impacto"),(AH58-(+AH58*Z60)),IF(W60="Probabilidad",AH59,""))),"")</f>
        <v/>
      </c>
      <c r="AI60" s="323" t="str">
        <f>IFERROR(IF(OR(AND(AE60="Muy Baja",AG60="Leve"),AND(AE60="Muy Baja",AG60="Menor"),AND(AE60="Baja",AG60="Leve")),"Bajo",IF(OR(AND(AE60="Muy baja",AG60="Moderado"),AND(AE60="Baja",AG60="Menor"),AND(AE60="Baja",AG60="Moderado"),AND(AE60="Media",AG60="Leve"),AND(AE60="Media",AG60="Menor"),AND(AE60="Media",AG60="Moderado"),AND(AE60="Alta",AG60="Leve"),AND(AE60="Alta",AG60="Menor")),"Moderado",IF(OR(AND(AE60="Muy Baja",AG60="Mayor"),AND(AE60="Baja",AG60="Mayor"),AND(AE60="Media",AG60="Mayor"),AND(AE60="Alta",AG60="Moderado"),AND(AE60="Alta",AG60="Mayor"),AND(AE60="Muy Alta",AG60="Leve"),AND(AE60="Muy Alta",AG60="Menor"),AND(AE60="Muy Alta",AG60="Moderado"),AND(AE60="Muy Alta",AG60="Mayor")),"Alto",IF(OR(AND(AE60="Muy Baja",AG60="Catastrófico"),AND(AE60="Baja",AG60="Catastrófico"),AND(AE60="Media",AG60="Catastrófico"),AND(AE60="Alta",AG60="Catastrófico"),AND(AE60="Muy Alta",AG60="Catastrófico")),"Extremo","")))),"")</f>
        <v/>
      </c>
      <c r="AJ60" s="469"/>
      <c r="AK60" s="148"/>
      <c r="AL60" s="147"/>
      <c r="AM60" s="142"/>
      <c r="AN60" s="142"/>
      <c r="AO60" s="446"/>
      <c r="AP60" s="446"/>
      <c r="AQ60" s="446"/>
      <c r="AR60" s="142"/>
      <c r="AS60" s="147"/>
      <c r="AT60" s="446"/>
      <c r="AU60" s="446"/>
      <c r="AV60" s="446"/>
      <c r="AW60" s="446"/>
      <c r="AX60" s="446"/>
      <c r="AY60" s="479"/>
      <c r="AZ60" s="154"/>
      <c r="BA60" s="154"/>
      <c r="BB60" s="154"/>
      <c r="BC60" s="154"/>
      <c r="BD60" s="154"/>
      <c r="BE60" s="154"/>
      <c r="BF60" s="154"/>
      <c r="BG60" s="154"/>
      <c r="BH60" s="154"/>
      <c r="BI60" s="154"/>
      <c r="BJ60" s="154"/>
      <c r="BK60" s="154"/>
      <c r="BL60" s="154"/>
      <c r="BM60" s="154"/>
      <c r="BN60" s="154"/>
      <c r="BO60" s="154"/>
      <c r="BP60" s="154"/>
    </row>
    <row r="61" spans="1:68" s="153" customFormat="1" ht="48.75" customHeight="1" x14ac:dyDescent="0.25">
      <c r="A61" s="443"/>
      <c r="B61" s="411"/>
      <c r="C61" s="713"/>
      <c r="D61" s="713"/>
      <c r="E61" s="446"/>
      <c r="F61" s="148"/>
      <c r="G61" s="232"/>
      <c r="H61" s="449"/>
      <c r="I61" s="434"/>
      <c r="J61" s="449"/>
      <c r="K61" s="181"/>
      <c r="L61" s="721"/>
      <c r="M61" s="437"/>
      <c r="N61" s="428"/>
      <c r="O61" s="425"/>
      <c r="P61" s="440"/>
      <c r="Q61" s="425">
        <f>IF(NOT(ISERROR(MATCH(P61,_xlfn.ANCHORARRAY(K72),0))),O74&amp;"Por favor no seleccionar los criterios de impacto",P61)</f>
        <v>0</v>
      </c>
      <c r="R61" s="428"/>
      <c r="S61" s="425"/>
      <c r="T61" s="431"/>
      <c r="U61" s="135">
        <v>5</v>
      </c>
      <c r="V61" s="115"/>
      <c r="W61" s="319" t="str">
        <f t="shared" si="65"/>
        <v/>
      </c>
      <c r="X61" s="143"/>
      <c r="Y61" s="143"/>
      <c r="Z61" s="320" t="str">
        <f t="shared" si="62"/>
        <v/>
      </c>
      <c r="AA61" s="143"/>
      <c r="AB61" s="143"/>
      <c r="AC61" s="143"/>
      <c r="AD61" s="321" t="str">
        <f t="shared" si="66"/>
        <v/>
      </c>
      <c r="AE61" s="322" t="str">
        <f t="shared" si="1"/>
        <v/>
      </c>
      <c r="AF61" s="320" t="str">
        <f t="shared" si="63"/>
        <v/>
      </c>
      <c r="AG61" s="322" t="str">
        <f t="shared" si="3"/>
        <v/>
      </c>
      <c r="AH61" s="320" t="str">
        <f t="shared" si="67"/>
        <v/>
      </c>
      <c r="AI61" s="323" t="str">
        <f t="shared" ref="AI61:AI62" si="68">IFERROR(IF(OR(AND(AE61="Muy Baja",AG61="Leve"),AND(AE61="Muy Baja",AG61="Menor"),AND(AE61="Baja",AG61="Leve")),"Bajo",IF(OR(AND(AE61="Muy baja",AG61="Moderado"),AND(AE61="Baja",AG61="Menor"),AND(AE61="Baja",AG61="Moderado"),AND(AE61="Media",AG61="Leve"),AND(AE61="Media",AG61="Menor"),AND(AE61="Media",AG61="Moderado"),AND(AE61="Alta",AG61="Leve"),AND(AE61="Alta",AG61="Menor")),"Moderado",IF(OR(AND(AE61="Muy Baja",AG61="Mayor"),AND(AE61="Baja",AG61="Mayor"),AND(AE61="Media",AG61="Mayor"),AND(AE61="Alta",AG61="Moderado"),AND(AE61="Alta",AG61="Mayor"),AND(AE61="Muy Alta",AG61="Leve"),AND(AE61="Muy Alta",AG61="Menor"),AND(AE61="Muy Alta",AG61="Moderado"),AND(AE61="Muy Alta",AG61="Mayor")),"Alto",IF(OR(AND(AE61="Muy Baja",AG61="Catastrófico"),AND(AE61="Baja",AG61="Catastrófico"),AND(AE61="Media",AG61="Catastrófico"),AND(AE61="Alta",AG61="Catastrófico"),AND(AE61="Muy Alta",AG61="Catastrófico")),"Extremo","")))),"")</f>
        <v/>
      </c>
      <c r="AJ61" s="469"/>
      <c r="AK61" s="148"/>
      <c r="AL61" s="147"/>
      <c r="AM61" s="142"/>
      <c r="AN61" s="142"/>
      <c r="AO61" s="446"/>
      <c r="AP61" s="446"/>
      <c r="AQ61" s="446"/>
      <c r="AR61" s="142"/>
      <c r="AS61" s="147"/>
      <c r="AT61" s="446"/>
      <c r="AU61" s="446"/>
      <c r="AV61" s="446"/>
      <c r="AW61" s="446"/>
      <c r="AX61" s="446"/>
      <c r="AY61" s="479"/>
      <c r="AZ61" s="154"/>
      <c r="BA61" s="154"/>
      <c r="BB61" s="154"/>
      <c r="BC61" s="154"/>
      <c r="BD61" s="154"/>
      <c r="BE61" s="154"/>
      <c r="BF61" s="154"/>
      <c r="BG61" s="154"/>
      <c r="BH61" s="154"/>
      <c r="BI61" s="154"/>
      <c r="BJ61" s="154"/>
      <c r="BK61" s="154"/>
      <c r="BL61" s="154"/>
      <c r="BM61" s="154"/>
      <c r="BN61" s="154"/>
      <c r="BO61" s="154"/>
      <c r="BP61" s="154"/>
    </row>
    <row r="62" spans="1:68" s="153" customFormat="1" ht="48.75" customHeight="1" thickBot="1" x14ac:dyDescent="0.3">
      <c r="A62" s="444"/>
      <c r="B62" s="412"/>
      <c r="C62" s="714"/>
      <c r="D62" s="714"/>
      <c r="E62" s="447"/>
      <c r="F62" s="223"/>
      <c r="G62" s="313"/>
      <c r="H62" s="450"/>
      <c r="I62" s="435"/>
      <c r="J62" s="450"/>
      <c r="K62" s="182"/>
      <c r="L62" s="722"/>
      <c r="M62" s="438"/>
      <c r="N62" s="429"/>
      <c r="O62" s="426"/>
      <c r="P62" s="471"/>
      <c r="Q62" s="426">
        <f>IF(NOT(ISERROR(MATCH(P62,_xlfn.ANCHORARRAY(K73),0))),O75&amp;"Por favor no seleccionar los criterios de impacto",P62)</f>
        <v>0</v>
      </c>
      <c r="R62" s="429"/>
      <c r="S62" s="426"/>
      <c r="T62" s="432"/>
      <c r="U62" s="167">
        <v>6</v>
      </c>
      <c r="V62" s="312"/>
      <c r="W62" s="325" t="str">
        <f t="shared" si="65"/>
        <v/>
      </c>
      <c r="X62" s="226"/>
      <c r="Y62" s="226"/>
      <c r="Z62" s="326" t="str">
        <f t="shared" si="62"/>
        <v/>
      </c>
      <c r="AA62" s="226"/>
      <c r="AB62" s="226"/>
      <c r="AC62" s="226"/>
      <c r="AD62" s="327" t="str">
        <f t="shared" si="66"/>
        <v/>
      </c>
      <c r="AE62" s="328" t="str">
        <f t="shared" si="1"/>
        <v/>
      </c>
      <c r="AF62" s="326" t="str">
        <f t="shared" si="63"/>
        <v/>
      </c>
      <c r="AG62" s="328" t="str">
        <f t="shared" si="3"/>
        <v/>
      </c>
      <c r="AH62" s="326" t="str">
        <f t="shared" si="67"/>
        <v/>
      </c>
      <c r="AI62" s="329" t="str">
        <f t="shared" si="68"/>
        <v/>
      </c>
      <c r="AJ62" s="470"/>
      <c r="AK62" s="175"/>
      <c r="AL62" s="176"/>
      <c r="AM62" s="177"/>
      <c r="AN62" s="177"/>
      <c r="AO62" s="447"/>
      <c r="AP62" s="447"/>
      <c r="AQ62" s="447"/>
      <c r="AR62" s="177"/>
      <c r="AS62" s="349"/>
      <c r="AT62" s="447"/>
      <c r="AU62" s="447"/>
      <c r="AV62" s="447"/>
      <c r="AW62" s="447"/>
      <c r="AX62" s="447"/>
      <c r="AY62" s="480"/>
      <c r="AZ62" s="154"/>
      <c r="BA62" s="154"/>
      <c r="BB62" s="154"/>
      <c r="BC62" s="154"/>
      <c r="BD62" s="154"/>
      <c r="BE62" s="154"/>
      <c r="BF62" s="154"/>
      <c r="BG62" s="154"/>
      <c r="BH62" s="154"/>
      <c r="BI62" s="154"/>
      <c r="BJ62" s="154"/>
      <c r="BK62" s="154"/>
      <c r="BL62" s="154"/>
      <c r="BM62" s="154"/>
      <c r="BN62" s="154"/>
      <c r="BO62" s="154"/>
      <c r="BP62" s="154"/>
    </row>
    <row r="63" spans="1:68" s="153" customFormat="1" ht="48.75" customHeight="1" x14ac:dyDescent="0.25">
      <c r="A63" s="442">
        <v>10</v>
      </c>
      <c r="B63" s="410"/>
      <c r="C63" s="712"/>
      <c r="D63" s="712"/>
      <c r="E63" s="445"/>
      <c r="F63" s="222"/>
      <c r="G63" s="230"/>
      <c r="H63" s="448"/>
      <c r="I63" s="433"/>
      <c r="J63" s="448"/>
      <c r="K63" s="180"/>
      <c r="L63" s="720"/>
      <c r="M63" s="436"/>
      <c r="N63" s="427" t="str">
        <f>IF(M63&lt;=0,"",IF(M63&lt;=2,"Muy Baja",IF(M63&lt;=24,"Baja",IF(M63&lt;=500,"Media",IF(M63&lt;=5000,"Alta","Muy Alta")))))</f>
        <v/>
      </c>
      <c r="O63" s="424" t="str">
        <f>IF(N63="","",IF(N63="Muy Baja",0.2,IF(N63="Baja",0.4,IF(N63="Media",0.6,IF(N63="Alta",0.8,IF(N63="Muy Alta",1,))))))</f>
        <v/>
      </c>
      <c r="P63" s="439"/>
      <c r="Q63" s="424">
        <f>IF(NOT(ISERROR(MATCH(P63,'[1]Tabla Impacto'!$B$221:$B$223,0))),'[1]Tabla Impacto'!$F$223&amp;"Por favor no seleccionar los criterios de impacto(Afectación Económica o presupuestal y Pérdida Reputacional)",P63)</f>
        <v>0</v>
      </c>
      <c r="R63" s="427" t="str">
        <f>IF(OR(Q63='[1]Tabla Impacto'!$C$11,Q63='[1]Tabla Impacto'!$D$11),"Leve",IF(OR(Q63='[1]Tabla Impacto'!$C$12,Q63='[1]Tabla Impacto'!$D$12),"Menor",IF(OR(Q63='[1]Tabla Impacto'!$C$13,Q63='[1]Tabla Impacto'!$D$13),"Moderado",IF(OR(Q63='[1]Tabla Impacto'!$C$14,Q63='[1]Tabla Impacto'!$D$14),"Mayor",IF(OR(Q63='[1]Tabla Impacto'!$C$15,Q63='[1]Tabla Impacto'!$D$15),"Catastrófico","")))))</f>
        <v/>
      </c>
      <c r="S63" s="424" t="str">
        <f>IF(R63="","",IF(R63="Leve",0.2,IF(R63="Menor",0.4,IF(R63="Moderado",0.6,IF(R63="Mayor",0.8,IF(R63="Catastrófico",1,))))))</f>
        <v/>
      </c>
      <c r="T63" s="430" t="str">
        <f>IF(OR(AND(N63="Muy Baja",R63="Leve"),AND(N63="Muy Baja",R63="Menor"),AND(N63="Baja",R63="Leve")),"Bajo",IF(OR(AND(N63="Muy baja",R63="Moderado"),AND(N63="Baja",R63="Menor"),AND(N63="Baja",R63="Moderado"),AND(N63="Media",R63="Leve"),AND(N63="Media",R63="Menor"),AND(N63="Media",R63="Moderado"),AND(N63="Alta",R63="Leve"),AND(N63="Alta",R63="Menor")),"Moderado",IF(OR(AND(N63="Muy Baja",R63="Mayor"),AND(N63="Baja",R63="Mayor"),AND(N63="Media",R63="Mayor"),AND(N63="Alta",R63="Moderado"),AND(N63="Alta",R63="Mayor"),AND(N63="Muy Alta",R63="Leve"),AND(N63="Muy Alta",R63="Menor"),AND(N63="Muy Alta",R63="Moderado"),AND(N63="Muy Alta",R63="Mayor")),"Alto",IF(OR(AND(N63="Muy Baja",R63="Catastrófico"),AND(N63="Baja",R63="Catastrófico"),AND(N63="Media",R63="Catastrófico"),AND(N63="Alta",R63="Catastrófico"),AND(N63="Muy Alta",R63="Catastrófico")),"Extremo",""))))</f>
        <v/>
      </c>
      <c r="U63" s="156">
        <v>1</v>
      </c>
      <c r="V63" s="231"/>
      <c r="W63" s="314" t="str">
        <f>IF(OR(X63="Preventivo",X63="Detectivo"),"Probabilidad",IF(X63="Correctivo","Impacto",""))</f>
        <v/>
      </c>
      <c r="X63" s="159"/>
      <c r="Y63" s="159"/>
      <c r="Z63" s="315" t="str">
        <f>IF(AND(X63="Preventivo",Y63="Automático"),"50%",IF(AND(X63="Preventivo",Y63="Manual"),"40%",IF(AND(X63="Detectivo",Y63="Automático"),"40%",IF(AND(X63="Detectivo",Y63="Manual"),"30%",IF(AND(X63="Correctivo",Y63="Automático"),"35%",IF(AND(X63="Correctivo",Y63="Manual"),"25%",""))))))</f>
        <v/>
      </c>
      <c r="AA63" s="159"/>
      <c r="AB63" s="159"/>
      <c r="AC63" s="159"/>
      <c r="AD63" s="316" t="str">
        <f>IFERROR(IF(W63="Probabilidad",(O63-(+O63*Z63)),IF(W63="Impacto",O63,"")),"")</f>
        <v/>
      </c>
      <c r="AE63" s="317" t="str">
        <f>IFERROR(IF(AD63="","",IF(AD63&lt;=0.2,"Muy Baja",IF(AD63&lt;=0.4,"Baja",IF(AD63&lt;=0.6,"Media",IF(AD63&lt;=0.8,"Alta","Muy Alta"))))),"")</f>
        <v/>
      </c>
      <c r="AF63" s="315" t="str">
        <f>+AD63</f>
        <v/>
      </c>
      <c r="AG63" s="317" t="str">
        <f>IFERROR(IF(AH63="","",IF(AH63&lt;=0.2,"Leve",IF(AH63&lt;=0.4,"Menor",IF(AH63&lt;=0.6,"Moderado",IF(AH63&lt;=0.8,"Mayor","Catastrófico"))))),"")</f>
        <v/>
      </c>
      <c r="AH63" s="315" t="str">
        <f>IFERROR(IF(W63="Impacto",(S63-(+S63*Z63)),IF(W63="Probabilidad",S63,"")),"")</f>
        <v/>
      </c>
      <c r="AI63" s="318" t="str">
        <f>IFERROR(IF(OR(AND(AE63="Muy Baja",AG63="Leve"),AND(AE63="Muy Baja",AG63="Menor"),AND(AE63="Baja",AG63="Leve")),"Bajo",IF(OR(AND(AE63="Muy baja",AG63="Moderado"),AND(AE63="Baja",AG63="Menor"),AND(AE63="Baja",AG63="Moderado"),AND(AE63="Media",AG63="Leve"),AND(AE63="Media",AG63="Menor"),AND(AE63="Media",AG63="Moderado"),AND(AE63="Alta",AG63="Leve"),AND(AE63="Alta",AG63="Menor")),"Moderado",IF(OR(AND(AE63="Muy Baja",AG63="Mayor"),AND(AE63="Baja",AG63="Mayor"),AND(AE63="Media",AG63="Mayor"),AND(AE63="Alta",AG63="Moderado"),AND(AE63="Alta",AG63="Mayor"),AND(AE63="Muy Alta",AG63="Leve"),AND(AE63="Muy Alta",AG63="Menor"),AND(AE63="Muy Alta",AG63="Moderado"),AND(AE63="Muy Alta",AG63="Mayor")),"Alto",IF(OR(AND(AE63="Muy Baja",AG63="Catastrófico"),AND(AE63="Baja",AG63="Catastrófico"),AND(AE63="Media",AG63="Catastrófico"),AND(AE63="Alta",AG63="Catastrófico"),AND(AE63="Muy Alta",AG63="Catastrófico")),"Extremo","")))),"")</f>
        <v/>
      </c>
      <c r="AJ63" s="468"/>
      <c r="AK63" s="164"/>
      <c r="AL63" s="165"/>
      <c r="AM63" s="166"/>
      <c r="AN63" s="166"/>
      <c r="AO63" s="445"/>
      <c r="AP63" s="445"/>
      <c r="AQ63" s="445"/>
      <c r="AR63" s="166"/>
      <c r="AS63" s="350"/>
      <c r="AT63" s="445"/>
      <c r="AU63" s="445"/>
      <c r="AV63" s="477"/>
      <c r="AW63" s="445"/>
      <c r="AX63" s="445"/>
      <c r="AY63" s="478"/>
      <c r="AZ63" s="154"/>
      <c r="BA63" s="154"/>
      <c r="BB63" s="154"/>
      <c r="BC63" s="154"/>
      <c r="BD63" s="154"/>
      <c r="BE63" s="154"/>
      <c r="BF63" s="154"/>
      <c r="BG63" s="154"/>
      <c r="BH63" s="154"/>
      <c r="BI63" s="154"/>
      <c r="BJ63" s="154"/>
      <c r="BK63" s="154"/>
      <c r="BL63" s="154"/>
      <c r="BM63" s="154"/>
      <c r="BN63" s="154"/>
      <c r="BO63" s="154"/>
      <c r="BP63" s="154"/>
    </row>
    <row r="64" spans="1:68" s="153" customFormat="1" ht="48.75" customHeight="1" x14ac:dyDescent="0.25">
      <c r="A64" s="443"/>
      <c r="B64" s="411"/>
      <c r="C64" s="713"/>
      <c r="D64" s="713"/>
      <c r="E64" s="446"/>
      <c r="F64" s="148"/>
      <c r="G64" s="232"/>
      <c r="H64" s="449"/>
      <c r="I64" s="434"/>
      <c r="J64" s="449"/>
      <c r="K64" s="181"/>
      <c r="L64" s="721"/>
      <c r="M64" s="437"/>
      <c r="N64" s="428"/>
      <c r="O64" s="425"/>
      <c r="P64" s="440"/>
      <c r="Q64" s="425">
        <f>IF(NOT(ISERROR(MATCH(P64,_xlfn.ANCHORARRAY(K75),0))),O77&amp;"Por favor no seleccionar los criterios de impacto",P64)</f>
        <v>0</v>
      </c>
      <c r="R64" s="428"/>
      <c r="S64" s="425"/>
      <c r="T64" s="431"/>
      <c r="U64" s="135">
        <v>2</v>
      </c>
      <c r="V64" s="115"/>
      <c r="W64" s="319" t="str">
        <f>IF(OR(X64="Preventivo",X64="Detectivo"),"Probabilidad",IF(X64="Correctivo","Impacto",""))</f>
        <v/>
      </c>
      <c r="X64" s="143"/>
      <c r="Y64" s="143"/>
      <c r="Z64" s="320" t="str">
        <f t="shared" ref="Z64:Z68" si="69">IF(AND(X64="Preventivo",Y64="Automático"),"50%",IF(AND(X64="Preventivo",Y64="Manual"),"40%",IF(AND(X64="Detectivo",Y64="Automático"),"40%",IF(AND(X64="Detectivo",Y64="Manual"),"30%",IF(AND(X64="Correctivo",Y64="Automático"),"35%",IF(AND(X64="Correctivo",Y64="Manual"),"25%",""))))))</f>
        <v/>
      </c>
      <c r="AA64" s="143"/>
      <c r="AB64" s="143"/>
      <c r="AC64" s="143"/>
      <c r="AD64" s="321" t="str">
        <f>IFERROR(IF(AND(W63="Probabilidad",W64="Probabilidad"),(AF63-(+AF63*Z64)),IF(W64="Probabilidad",(O63-(+O63*Z64)),IF(W64="Impacto",AF63,""))),"")</f>
        <v/>
      </c>
      <c r="AE64" s="322" t="str">
        <f t="shared" si="1"/>
        <v/>
      </c>
      <c r="AF64" s="320" t="str">
        <f t="shared" ref="AF64:AF68" si="70">+AD64</f>
        <v/>
      </c>
      <c r="AG64" s="322" t="str">
        <f t="shared" si="3"/>
        <v/>
      </c>
      <c r="AH64" s="320" t="str">
        <f>IFERROR(IF(AND(W63="Impacto",W64="Impacto"),(AH63-(+AH63*Z64)),IF(W64="Impacto",(S63-(+S63*Z64)),IF(W64="Probabilidad",AH63,""))),"")</f>
        <v/>
      </c>
      <c r="AI64" s="323" t="str">
        <f t="shared" ref="AI64:AI65" si="71">IFERROR(IF(OR(AND(AE64="Muy Baja",AG64="Leve"),AND(AE64="Muy Baja",AG64="Menor"),AND(AE64="Baja",AG64="Leve")),"Bajo",IF(OR(AND(AE64="Muy baja",AG64="Moderado"),AND(AE64="Baja",AG64="Menor"),AND(AE64="Baja",AG64="Moderado"),AND(AE64="Media",AG64="Leve"),AND(AE64="Media",AG64="Menor"),AND(AE64="Media",AG64="Moderado"),AND(AE64="Alta",AG64="Leve"),AND(AE64="Alta",AG64="Menor")),"Moderado",IF(OR(AND(AE64="Muy Baja",AG64="Mayor"),AND(AE64="Baja",AG64="Mayor"),AND(AE64="Media",AG64="Mayor"),AND(AE64="Alta",AG64="Moderado"),AND(AE64="Alta",AG64="Mayor"),AND(AE64="Muy Alta",AG64="Leve"),AND(AE64="Muy Alta",AG64="Menor"),AND(AE64="Muy Alta",AG64="Moderado"),AND(AE64="Muy Alta",AG64="Mayor")),"Alto",IF(OR(AND(AE64="Muy Baja",AG64="Catastrófico"),AND(AE64="Baja",AG64="Catastrófico"),AND(AE64="Media",AG64="Catastrófico"),AND(AE64="Alta",AG64="Catastrófico"),AND(AE64="Muy Alta",AG64="Catastrófico")),"Extremo","")))),"")</f>
        <v/>
      </c>
      <c r="AJ64" s="469"/>
      <c r="AK64" s="148"/>
      <c r="AL64" s="147"/>
      <c r="AM64" s="142"/>
      <c r="AN64" s="142"/>
      <c r="AO64" s="446"/>
      <c r="AP64" s="446"/>
      <c r="AQ64" s="446"/>
      <c r="AR64" s="142"/>
      <c r="AS64" s="147"/>
      <c r="AT64" s="446"/>
      <c r="AU64" s="446"/>
      <c r="AV64" s="446"/>
      <c r="AW64" s="446"/>
      <c r="AX64" s="446"/>
      <c r="AY64" s="479"/>
    </row>
    <row r="65" spans="1:51" s="153" customFormat="1" ht="48.75" customHeight="1" x14ac:dyDescent="0.25">
      <c r="A65" s="443"/>
      <c r="B65" s="411"/>
      <c r="C65" s="713"/>
      <c r="D65" s="713"/>
      <c r="E65" s="446"/>
      <c r="F65" s="148"/>
      <c r="G65" s="232"/>
      <c r="H65" s="449"/>
      <c r="I65" s="434"/>
      <c r="J65" s="449"/>
      <c r="K65" s="181"/>
      <c r="L65" s="721"/>
      <c r="M65" s="437"/>
      <c r="N65" s="428"/>
      <c r="O65" s="425"/>
      <c r="P65" s="440"/>
      <c r="Q65" s="425">
        <f>IF(NOT(ISERROR(MATCH(P65,_xlfn.ANCHORARRAY(K76),0))),O78&amp;"Por favor no seleccionar los criterios de impacto",P65)</f>
        <v>0</v>
      </c>
      <c r="R65" s="428"/>
      <c r="S65" s="425"/>
      <c r="T65" s="431"/>
      <c r="U65" s="135">
        <v>3</v>
      </c>
      <c r="V65" s="115"/>
      <c r="W65" s="319" t="str">
        <f>IF(OR(X65="Preventivo",X65="Detectivo"),"Probabilidad",IF(X65="Correctivo","Impacto",""))</f>
        <v/>
      </c>
      <c r="X65" s="143"/>
      <c r="Y65" s="143"/>
      <c r="Z65" s="320" t="str">
        <f t="shared" si="69"/>
        <v/>
      </c>
      <c r="AA65" s="143"/>
      <c r="AB65" s="143"/>
      <c r="AC65" s="143"/>
      <c r="AD65" s="321" t="str">
        <f>IFERROR(IF(AND(W64="Probabilidad",W65="Probabilidad"),(AF64-(+AF64*Z65)),IF(AND(W64="Impacto",W65="Probabilidad"),(AF63-(+AF63*Z65)),IF(W65="Impacto",AF64,""))),"")</f>
        <v/>
      </c>
      <c r="AE65" s="322" t="str">
        <f t="shared" si="1"/>
        <v/>
      </c>
      <c r="AF65" s="320" t="str">
        <f t="shared" si="70"/>
        <v/>
      </c>
      <c r="AG65" s="322" t="str">
        <f t="shared" si="3"/>
        <v/>
      </c>
      <c r="AH65" s="320" t="str">
        <f>IFERROR(IF(AND(W64="Impacto",W65="Impacto"),(AH64-(+AH64*Z65)),IF(AND(W64="Probabilidad",W65="Impacto"),(AH63-(+AH63*Z65)),IF(W65="Probabilidad",AH64,""))),"")</f>
        <v/>
      </c>
      <c r="AI65" s="323" t="str">
        <f t="shared" si="71"/>
        <v/>
      </c>
      <c r="AJ65" s="469"/>
      <c r="AK65" s="148"/>
      <c r="AL65" s="147"/>
      <c r="AM65" s="142"/>
      <c r="AN65" s="142"/>
      <c r="AO65" s="446"/>
      <c r="AP65" s="446"/>
      <c r="AQ65" s="446"/>
      <c r="AR65" s="142"/>
      <c r="AS65" s="147"/>
      <c r="AT65" s="446"/>
      <c r="AU65" s="446"/>
      <c r="AV65" s="446"/>
      <c r="AW65" s="446"/>
      <c r="AX65" s="446"/>
      <c r="AY65" s="479"/>
    </row>
    <row r="66" spans="1:51" s="153" customFormat="1" ht="48.75" customHeight="1" x14ac:dyDescent="0.25">
      <c r="A66" s="443"/>
      <c r="B66" s="411"/>
      <c r="C66" s="713"/>
      <c r="D66" s="713"/>
      <c r="E66" s="446"/>
      <c r="F66" s="148"/>
      <c r="G66" s="232"/>
      <c r="H66" s="449"/>
      <c r="I66" s="434"/>
      <c r="J66" s="449"/>
      <c r="K66" s="181"/>
      <c r="L66" s="721"/>
      <c r="M66" s="437"/>
      <c r="N66" s="428"/>
      <c r="O66" s="425"/>
      <c r="P66" s="440"/>
      <c r="Q66" s="425">
        <f>IF(NOT(ISERROR(MATCH(P66,_xlfn.ANCHORARRAY(K77),0))),O79&amp;"Por favor no seleccionar los criterios de impacto",P66)</f>
        <v>0</v>
      </c>
      <c r="R66" s="428"/>
      <c r="S66" s="425"/>
      <c r="T66" s="431"/>
      <c r="U66" s="135">
        <v>4</v>
      </c>
      <c r="V66" s="115"/>
      <c r="W66" s="319" t="str">
        <f t="shared" ref="W66:W68" si="72">IF(OR(X66="Preventivo",X66="Detectivo"),"Probabilidad",IF(X66="Correctivo","Impacto",""))</f>
        <v/>
      </c>
      <c r="X66" s="143"/>
      <c r="Y66" s="143"/>
      <c r="Z66" s="320" t="str">
        <f t="shared" si="69"/>
        <v/>
      </c>
      <c r="AA66" s="143"/>
      <c r="AB66" s="143"/>
      <c r="AC66" s="143"/>
      <c r="AD66" s="321" t="str">
        <f t="shared" ref="AD66:AD68" si="73">IFERROR(IF(AND(W65="Probabilidad",W66="Probabilidad"),(AF65-(+AF65*Z66)),IF(AND(W65="Impacto",W66="Probabilidad"),(AF64-(+AF64*Z66)),IF(W66="Impacto",AF65,""))),"")</f>
        <v/>
      </c>
      <c r="AE66" s="322" t="str">
        <f t="shared" si="1"/>
        <v/>
      </c>
      <c r="AF66" s="320" t="str">
        <f t="shared" si="70"/>
        <v/>
      </c>
      <c r="AG66" s="322" t="str">
        <f t="shared" si="3"/>
        <v/>
      </c>
      <c r="AH66" s="320" t="str">
        <f t="shared" ref="AH66:AH68" si="74">IFERROR(IF(AND(W65="Impacto",W66="Impacto"),(AH65-(+AH65*Z66)),IF(AND(W65="Probabilidad",W66="Impacto"),(AH64-(+AH64*Z66)),IF(W66="Probabilidad",AH65,""))),"")</f>
        <v/>
      </c>
      <c r="AI66" s="323" t="str">
        <f>IFERROR(IF(OR(AND(AE66="Muy Baja",AG66="Leve"),AND(AE66="Muy Baja",AG66="Menor"),AND(AE66="Baja",AG66="Leve")),"Bajo",IF(OR(AND(AE66="Muy baja",AG66="Moderado"),AND(AE66="Baja",AG66="Menor"),AND(AE66="Baja",AG66="Moderado"),AND(AE66="Media",AG66="Leve"),AND(AE66="Media",AG66="Menor"),AND(AE66="Media",AG66="Moderado"),AND(AE66="Alta",AG66="Leve"),AND(AE66="Alta",AG66="Menor")),"Moderado",IF(OR(AND(AE66="Muy Baja",AG66="Mayor"),AND(AE66="Baja",AG66="Mayor"),AND(AE66="Media",AG66="Mayor"),AND(AE66="Alta",AG66="Moderado"),AND(AE66="Alta",AG66="Mayor"),AND(AE66="Muy Alta",AG66="Leve"),AND(AE66="Muy Alta",AG66="Menor"),AND(AE66="Muy Alta",AG66="Moderado"),AND(AE66="Muy Alta",AG66="Mayor")),"Alto",IF(OR(AND(AE66="Muy Baja",AG66="Catastrófico"),AND(AE66="Baja",AG66="Catastrófico"),AND(AE66="Media",AG66="Catastrófico"),AND(AE66="Alta",AG66="Catastrófico"),AND(AE66="Muy Alta",AG66="Catastrófico")),"Extremo","")))),"")</f>
        <v/>
      </c>
      <c r="AJ66" s="469"/>
      <c r="AK66" s="148"/>
      <c r="AL66" s="147"/>
      <c r="AM66" s="142"/>
      <c r="AN66" s="142"/>
      <c r="AO66" s="446"/>
      <c r="AP66" s="446"/>
      <c r="AQ66" s="446"/>
      <c r="AR66" s="142"/>
      <c r="AS66" s="147"/>
      <c r="AT66" s="446"/>
      <c r="AU66" s="446"/>
      <c r="AV66" s="446"/>
      <c r="AW66" s="446"/>
      <c r="AX66" s="446"/>
      <c r="AY66" s="479"/>
    </row>
    <row r="67" spans="1:51" s="153" customFormat="1" ht="48.75" customHeight="1" x14ac:dyDescent="0.25">
      <c r="A67" s="443"/>
      <c r="B67" s="411"/>
      <c r="C67" s="713"/>
      <c r="D67" s="713"/>
      <c r="E67" s="446"/>
      <c r="F67" s="148"/>
      <c r="G67" s="232"/>
      <c r="H67" s="449"/>
      <c r="I67" s="434"/>
      <c r="J67" s="449"/>
      <c r="K67" s="181"/>
      <c r="L67" s="721"/>
      <c r="M67" s="437"/>
      <c r="N67" s="428"/>
      <c r="O67" s="425"/>
      <c r="P67" s="440"/>
      <c r="Q67" s="425">
        <f>IF(NOT(ISERROR(MATCH(P67,_xlfn.ANCHORARRAY(K78),0))),O80&amp;"Por favor no seleccionar los criterios de impacto",P67)</f>
        <v>0</v>
      </c>
      <c r="R67" s="428"/>
      <c r="S67" s="425"/>
      <c r="T67" s="431"/>
      <c r="U67" s="135">
        <v>5</v>
      </c>
      <c r="V67" s="115"/>
      <c r="W67" s="319" t="str">
        <f t="shared" si="72"/>
        <v/>
      </c>
      <c r="X67" s="143"/>
      <c r="Y67" s="143"/>
      <c r="Z67" s="320" t="str">
        <f t="shared" si="69"/>
        <v/>
      </c>
      <c r="AA67" s="143"/>
      <c r="AB67" s="143"/>
      <c r="AC67" s="143"/>
      <c r="AD67" s="321" t="str">
        <f t="shared" si="73"/>
        <v/>
      </c>
      <c r="AE67" s="322" t="str">
        <f t="shared" si="1"/>
        <v/>
      </c>
      <c r="AF67" s="320" t="str">
        <f t="shared" si="70"/>
        <v/>
      </c>
      <c r="AG67" s="322" t="str">
        <f t="shared" si="3"/>
        <v/>
      </c>
      <c r="AH67" s="320" t="str">
        <f t="shared" si="74"/>
        <v/>
      </c>
      <c r="AI67" s="323" t="str">
        <f t="shared" ref="AI67:AI68" si="75">IFERROR(IF(OR(AND(AE67="Muy Baja",AG67="Leve"),AND(AE67="Muy Baja",AG67="Menor"),AND(AE67="Baja",AG67="Leve")),"Bajo",IF(OR(AND(AE67="Muy baja",AG67="Moderado"),AND(AE67="Baja",AG67="Menor"),AND(AE67="Baja",AG67="Moderado"),AND(AE67="Media",AG67="Leve"),AND(AE67="Media",AG67="Menor"),AND(AE67="Media",AG67="Moderado"),AND(AE67="Alta",AG67="Leve"),AND(AE67="Alta",AG67="Menor")),"Moderado",IF(OR(AND(AE67="Muy Baja",AG67="Mayor"),AND(AE67="Baja",AG67="Mayor"),AND(AE67="Media",AG67="Mayor"),AND(AE67="Alta",AG67="Moderado"),AND(AE67="Alta",AG67="Mayor"),AND(AE67="Muy Alta",AG67="Leve"),AND(AE67="Muy Alta",AG67="Menor"),AND(AE67="Muy Alta",AG67="Moderado"),AND(AE67="Muy Alta",AG67="Mayor")),"Alto",IF(OR(AND(AE67="Muy Baja",AG67="Catastrófico"),AND(AE67="Baja",AG67="Catastrófico"),AND(AE67="Media",AG67="Catastrófico"),AND(AE67="Alta",AG67="Catastrófico"),AND(AE67="Muy Alta",AG67="Catastrófico")),"Extremo","")))),"")</f>
        <v/>
      </c>
      <c r="AJ67" s="469"/>
      <c r="AK67" s="148"/>
      <c r="AL67" s="147"/>
      <c r="AM67" s="142"/>
      <c r="AN67" s="142"/>
      <c r="AO67" s="446"/>
      <c r="AP67" s="446"/>
      <c r="AQ67" s="446"/>
      <c r="AR67" s="142"/>
      <c r="AS67" s="147"/>
      <c r="AT67" s="446"/>
      <c r="AU67" s="446"/>
      <c r="AV67" s="446"/>
      <c r="AW67" s="446"/>
      <c r="AX67" s="446"/>
      <c r="AY67" s="479"/>
    </row>
    <row r="68" spans="1:51" s="153" customFormat="1" ht="48.75" customHeight="1" thickBot="1" x14ac:dyDescent="0.3">
      <c r="A68" s="444"/>
      <c r="B68" s="412"/>
      <c r="C68" s="714"/>
      <c r="D68" s="714"/>
      <c r="E68" s="447"/>
      <c r="F68" s="223"/>
      <c r="G68" s="313"/>
      <c r="H68" s="450"/>
      <c r="I68" s="435"/>
      <c r="J68" s="450"/>
      <c r="K68" s="182"/>
      <c r="L68" s="722"/>
      <c r="M68" s="438"/>
      <c r="N68" s="429"/>
      <c r="O68" s="426"/>
      <c r="P68" s="471"/>
      <c r="Q68" s="426">
        <f>IF(NOT(ISERROR(MATCH(P68,_xlfn.ANCHORARRAY(K79),0))),O81&amp;"Por favor no seleccionar los criterios de impacto",P68)</f>
        <v>0</v>
      </c>
      <c r="R68" s="429"/>
      <c r="S68" s="426"/>
      <c r="T68" s="432"/>
      <c r="U68" s="167">
        <v>6</v>
      </c>
      <c r="V68" s="233"/>
      <c r="W68" s="325" t="str">
        <f t="shared" si="72"/>
        <v/>
      </c>
      <c r="X68" s="170"/>
      <c r="Y68" s="170"/>
      <c r="Z68" s="326" t="str">
        <f t="shared" si="69"/>
        <v/>
      </c>
      <c r="AA68" s="170"/>
      <c r="AB68" s="170"/>
      <c r="AC68" s="170"/>
      <c r="AD68" s="327" t="str">
        <f t="shared" si="73"/>
        <v/>
      </c>
      <c r="AE68" s="328" t="str">
        <f t="shared" si="1"/>
        <v/>
      </c>
      <c r="AF68" s="326" t="str">
        <f t="shared" si="70"/>
        <v/>
      </c>
      <c r="AG68" s="328" t="str">
        <f t="shared" si="3"/>
        <v/>
      </c>
      <c r="AH68" s="326" t="str">
        <f t="shared" si="74"/>
        <v/>
      </c>
      <c r="AI68" s="329" t="str">
        <f t="shared" si="75"/>
        <v/>
      </c>
      <c r="AJ68" s="470"/>
      <c r="AK68" s="175"/>
      <c r="AL68" s="176"/>
      <c r="AM68" s="177"/>
      <c r="AN68" s="177"/>
      <c r="AO68" s="447"/>
      <c r="AP68" s="447"/>
      <c r="AQ68" s="447"/>
      <c r="AR68" s="177"/>
      <c r="AS68" s="349"/>
      <c r="AT68" s="447"/>
      <c r="AU68" s="447"/>
      <c r="AV68" s="447"/>
      <c r="AW68" s="447"/>
      <c r="AX68" s="447"/>
      <c r="AY68" s="480"/>
    </row>
    <row r="69" spans="1:51" s="116" customFormat="1" ht="12.75" x14ac:dyDescent="0.2">
      <c r="A69" s="118"/>
      <c r="B69" s="155"/>
      <c r="C69" s="155"/>
      <c r="D69" s="155"/>
      <c r="E69" s="118"/>
      <c r="F69" s="118"/>
      <c r="G69" s="118"/>
      <c r="I69" s="117"/>
      <c r="J69" s="117"/>
      <c r="K69" s="117"/>
      <c r="L69" s="117"/>
    </row>
    <row r="70" spans="1:51" s="116" customFormat="1" ht="12.75" x14ac:dyDescent="0.2">
      <c r="A70" s="118"/>
      <c r="B70" s="155"/>
      <c r="C70" s="155"/>
      <c r="D70" s="155"/>
      <c r="E70" s="118"/>
      <c r="F70" s="118"/>
      <c r="G70" s="118"/>
      <c r="I70" s="117"/>
      <c r="J70" s="117"/>
      <c r="K70" s="117"/>
      <c r="L70" s="117"/>
    </row>
    <row r="71" spans="1:51" s="116" customFormat="1" ht="12.75" x14ac:dyDescent="0.2">
      <c r="A71" s="118"/>
      <c r="B71" s="155"/>
      <c r="C71" s="155"/>
      <c r="D71" s="155"/>
      <c r="E71" s="118"/>
      <c r="F71" s="118"/>
      <c r="G71" s="118"/>
      <c r="I71" s="117"/>
      <c r="J71" s="117"/>
      <c r="K71" s="117"/>
      <c r="L71" s="117"/>
    </row>
    <row r="72" spans="1:51" s="116" customFormat="1" ht="12.75" x14ac:dyDescent="0.2">
      <c r="A72" s="118"/>
      <c r="B72" s="155"/>
      <c r="C72" s="155"/>
      <c r="D72" s="155"/>
      <c r="E72" s="118"/>
      <c r="F72" s="118"/>
      <c r="G72" s="118"/>
      <c r="I72" s="117"/>
      <c r="J72" s="117"/>
      <c r="K72" s="117"/>
      <c r="L72" s="117"/>
    </row>
    <row r="73" spans="1:51" s="116" customFormat="1" ht="12.75" x14ac:dyDescent="0.2">
      <c r="A73" s="118"/>
      <c r="B73" s="155"/>
      <c r="C73" s="155"/>
      <c r="D73" s="155"/>
      <c r="E73" s="118"/>
      <c r="F73" s="118"/>
      <c r="G73" s="118"/>
      <c r="I73" s="117"/>
      <c r="J73" s="117"/>
      <c r="K73" s="117"/>
      <c r="L73" s="117"/>
    </row>
    <row r="74" spans="1:51" s="116" customFormat="1" ht="12.75" x14ac:dyDescent="0.2">
      <c r="A74" s="118"/>
      <c r="B74" s="155"/>
      <c r="C74" s="155"/>
      <c r="D74" s="155"/>
      <c r="E74" s="118"/>
      <c r="F74" s="118"/>
      <c r="G74" s="118"/>
      <c r="I74" s="117"/>
      <c r="J74" s="117"/>
      <c r="K74" s="117"/>
      <c r="L74" s="117"/>
    </row>
    <row r="75" spans="1:51" s="116" customFormat="1" ht="12.75" x14ac:dyDescent="0.2">
      <c r="A75" s="118"/>
      <c r="B75" s="155"/>
      <c r="C75" s="155"/>
      <c r="D75" s="155"/>
      <c r="E75" s="118"/>
      <c r="F75" s="118"/>
      <c r="G75" s="118"/>
      <c r="I75" s="117"/>
      <c r="J75" s="117"/>
      <c r="K75" s="117"/>
      <c r="L75" s="117"/>
    </row>
    <row r="76" spans="1:51" s="116" customFormat="1" ht="12.75" x14ac:dyDescent="0.2">
      <c r="A76" s="118"/>
      <c r="B76" s="155"/>
      <c r="C76" s="155"/>
      <c r="D76" s="155"/>
      <c r="E76" s="118"/>
      <c r="F76" s="118"/>
      <c r="G76" s="118"/>
      <c r="I76" s="117"/>
      <c r="J76" s="117"/>
      <c r="K76" s="117"/>
      <c r="L76" s="117"/>
    </row>
    <row r="77" spans="1:51" s="116" customFormat="1" ht="12.75" x14ac:dyDescent="0.2">
      <c r="A77" s="118"/>
      <c r="B77" s="155"/>
      <c r="C77" s="155"/>
      <c r="D77" s="155"/>
      <c r="E77" s="118"/>
      <c r="F77" s="118"/>
      <c r="G77" s="118"/>
      <c r="I77" s="117"/>
      <c r="J77" s="117"/>
      <c r="K77" s="117"/>
      <c r="L77" s="117"/>
    </row>
    <row r="78" spans="1:51" s="116" customFormat="1" ht="12.75" x14ac:dyDescent="0.2">
      <c r="A78" s="118"/>
      <c r="B78" s="155"/>
      <c r="C78" s="155"/>
      <c r="D78" s="155"/>
      <c r="E78" s="118"/>
      <c r="F78" s="118"/>
      <c r="G78" s="118"/>
      <c r="I78" s="117"/>
      <c r="J78" s="117"/>
      <c r="K78" s="117"/>
      <c r="L78" s="117"/>
    </row>
    <row r="79" spans="1:51" s="116" customFormat="1" ht="12.75" x14ac:dyDescent="0.2">
      <c r="A79" s="118"/>
      <c r="B79" s="155"/>
      <c r="C79" s="155"/>
      <c r="D79" s="155"/>
      <c r="E79" s="118"/>
      <c r="F79" s="118"/>
      <c r="G79" s="118"/>
      <c r="I79" s="117"/>
      <c r="J79" s="117"/>
      <c r="K79" s="117"/>
      <c r="L79" s="117"/>
    </row>
    <row r="80" spans="1:51" s="116" customFormat="1" ht="12.75" x14ac:dyDescent="0.2">
      <c r="A80" s="118"/>
      <c r="B80" s="155"/>
      <c r="C80" s="155"/>
      <c r="D80" s="155"/>
      <c r="E80" s="118"/>
      <c r="F80" s="118"/>
      <c r="G80" s="118"/>
      <c r="I80" s="117"/>
      <c r="J80" s="117"/>
      <c r="K80" s="117"/>
      <c r="L80" s="117"/>
    </row>
    <row r="81" spans="1:12" s="116" customFormat="1" ht="12.75" x14ac:dyDescent="0.2">
      <c r="A81" s="118"/>
      <c r="B81" s="155"/>
      <c r="C81" s="155"/>
      <c r="D81" s="155"/>
      <c r="E81" s="118"/>
      <c r="F81" s="118"/>
      <c r="G81" s="118"/>
      <c r="I81" s="117"/>
      <c r="J81" s="117"/>
      <c r="K81" s="117"/>
      <c r="L81" s="117"/>
    </row>
    <row r="82" spans="1:12" s="116" customFormat="1" ht="12.75" x14ac:dyDescent="0.2">
      <c r="A82" s="118"/>
      <c r="B82" s="155"/>
      <c r="C82" s="155"/>
      <c r="D82" s="155"/>
      <c r="E82" s="118"/>
      <c r="F82" s="118"/>
      <c r="G82" s="118"/>
      <c r="I82" s="117"/>
      <c r="J82" s="117"/>
      <c r="K82" s="117"/>
      <c r="L82" s="117"/>
    </row>
    <row r="83" spans="1:12" s="116" customFormat="1" ht="12.75" x14ac:dyDescent="0.2">
      <c r="A83" s="118"/>
      <c r="B83" s="155"/>
      <c r="C83" s="155"/>
      <c r="D83" s="155"/>
      <c r="E83" s="118"/>
      <c r="F83" s="118"/>
      <c r="G83" s="118"/>
      <c r="I83" s="117"/>
      <c r="J83" s="117"/>
      <c r="K83" s="117"/>
      <c r="L83" s="117"/>
    </row>
    <row r="84" spans="1:12" s="116" customFormat="1" ht="12.75" x14ac:dyDescent="0.2">
      <c r="A84" s="118"/>
      <c r="B84" s="155"/>
      <c r="C84" s="155"/>
      <c r="D84" s="155"/>
      <c r="E84" s="118"/>
      <c r="F84" s="118"/>
      <c r="G84" s="118"/>
      <c r="I84" s="117"/>
      <c r="J84" s="117"/>
      <c r="K84" s="117"/>
      <c r="L84" s="117"/>
    </row>
    <row r="85" spans="1:12" s="116" customFormat="1" ht="12.75" x14ac:dyDescent="0.2">
      <c r="A85" s="118"/>
      <c r="B85" s="155"/>
      <c r="C85" s="155"/>
      <c r="D85" s="155"/>
      <c r="E85" s="118"/>
      <c r="F85" s="118"/>
      <c r="G85" s="118"/>
      <c r="I85" s="117"/>
      <c r="J85" s="117"/>
      <c r="K85" s="117"/>
      <c r="L85" s="117"/>
    </row>
    <row r="86" spans="1:12" s="116" customFormat="1" ht="12.75" x14ac:dyDescent="0.2">
      <c r="A86" s="118"/>
      <c r="B86" s="155"/>
      <c r="C86" s="155"/>
      <c r="D86" s="155"/>
      <c r="E86" s="118"/>
      <c r="F86" s="118"/>
      <c r="G86" s="118"/>
      <c r="I86" s="117"/>
      <c r="J86" s="117"/>
      <c r="K86" s="117"/>
      <c r="L86" s="117"/>
    </row>
    <row r="87" spans="1:12" s="116" customFormat="1" ht="12.75" x14ac:dyDescent="0.2">
      <c r="A87" s="118"/>
      <c r="B87" s="155"/>
      <c r="C87" s="155"/>
      <c r="D87" s="155"/>
      <c r="E87" s="118"/>
      <c r="F87" s="118"/>
      <c r="G87" s="118"/>
      <c r="I87" s="117"/>
      <c r="J87" s="117"/>
      <c r="K87" s="117"/>
      <c r="L87" s="117"/>
    </row>
    <row r="88" spans="1:12" s="116" customFormat="1" ht="12.75" x14ac:dyDescent="0.2">
      <c r="A88" s="118"/>
      <c r="B88" s="155"/>
      <c r="C88" s="155"/>
      <c r="D88" s="155"/>
      <c r="E88" s="118"/>
      <c r="F88" s="118"/>
      <c r="G88" s="118"/>
      <c r="I88" s="117"/>
      <c r="J88" s="117"/>
      <c r="K88" s="117"/>
      <c r="L88" s="117"/>
    </row>
    <row r="89" spans="1:12" s="116" customFormat="1" ht="12.75" x14ac:dyDescent="0.2">
      <c r="A89" s="118"/>
      <c r="B89" s="155"/>
      <c r="C89" s="155"/>
      <c r="D89" s="155"/>
      <c r="E89" s="118"/>
      <c r="F89" s="118"/>
      <c r="G89" s="118"/>
      <c r="I89" s="117"/>
      <c r="J89" s="117"/>
      <c r="K89" s="117"/>
      <c r="L89" s="117"/>
    </row>
    <row r="90" spans="1:12" s="116" customFormat="1" ht="12.75" x14ac:dyDescent="0.2">
      <c r="A90" s="118"/>
      <c r="B90" s="155"/>
      <c r="C90" s="155"/>
      <c r="D90" s="155"/>
      <c r="E90" s="118"/>
      <c r="F90" s="118"/>
      <c r="G90" s="118"/>
      <c r="I90" s="117"/>
      <c r="J90" s="117"/>
      <c r="K90" s="117"/>
      <c r="L90" s="117"/>
    </row>
    <row r="91" spans="1:12" s="116" customFormat="1" ht="12.75" x14ac:dyDescent="0.2">
      <c r="A91" s="118"/>
      <c r="B91" s="155"/>
      <c r="C91" s="155"/>
      <c r="D91" s="155"/>
      <c r="E91" s="118"/>
      <c r="F91" s="118"/>
      <c r="G91" s="118"/>
      <c r="I91" s="117"/>
      <c r="J91" s="117"/>
      <c r="K91" s="117"/>
      <c r="L91" s="117"/>
    </row>
    <row r="92" spans="1:12" s="116" customFormat="1" ht="12.75" x14ac:dyDescent="0.2">
      <c r="A92" s="118"/>
      <c r="B92" s="155"/>
      <c r="C92" s="155"/>
      <c r="D92" s="155"/>
      <c r="E92" s="118"/>
      <c r="F92" s="118"/>
      <c r="G92" s="118"/>
      <c r="I92" s="117"/>
      <c r="J92" s="117"/>
      <c r="K92" s="117"/>
      <c r="L92" s="117"/>
    </row>
    <row r="93" spans="1:12" s="116" customFormat="1" ht="12.75" x14ac:dyDescent="0.2">
      <c r="A93" s="118"/>
      <c r="B93" s="155"/>
      <c r="C93" s="155"/>
      <c r="D93" s="155"/>
      <c r="E93" s="118"/>
      <c r="F93" s="118"/>
      <c r="G93" s="118"/>
      <c r="I93" s="117"/>
      <c r="J93" s="117"/>
      <c r="K93" s="117"/>
      <c r="L93" s="117"/>
    </row>
    <row r="94" spans="1:12" s="116" customFormat="1" ht="12.75" x14ac:dyDescent="0.2">
      <c r="A94" s="118"/>
      <c r="B94" s="155"/>
      <c r="C94" s="155"/>
      <c r="D94" s="155"/>
      <c r="E94" s="118"/>
      <c r="F94" s="118"/>
      <c r="G94" s="118"/>
      <c r="I94" s="117"/>
      <c r="J94" s="117"/>
      <c r="K94" s="117"/>
      <c r="L94" s="117"/>
    </row>
    <row r="95" spans="1:12" s="116" customFormat="1" ht="12.75" x14ac:dyDescent="0.2">
      <c r="A95" s="118"/>
      <c r="B95" s="155"/>
      <c r="C95" s="155"/>
      <c r="D95" s="155"/>
      <c r="E95" s="118"/>
      <c r="F95" s="118"/>
      <c r="G95" s="118"/>
      <c r="I95" s="117"/>
      <c r="J95" s="117"/>
      <c r="K95" s="117"/>
      <c r="L95" s="117"/>
    </row>
    <row r="96" spans="1:12" s="116" customFormat="1" ht="12.75" x14ac:dyDescent="0.2">
      <c r="A96" s="118"/>
      <c r="B96" s="155"/>
      <c r="C96" s="155"/>
      <c r="D96" s="155"/>
      <c r="E96" s="118"/>
      <c r="F96" s="118"/>
      <c r="G96" s="118"/>
      <c r="I96" s="117"/>
      <c r="J96" s="117"/>
      <c r="K96" s="117"/>
      <c r="L96" s="117"/>
    </row>
    <row r="97" spans="1:12" s="116" customFormat="1" ht="12.75" x14ac:dyDescent="0.2">
      <c r="A97" s="118"/>
      <c r="B97" s="155"/>
      <c r="C97" s="155"/>
      <c r="D97" s="155"/>
      <c r="E97" s="118"/>
      <c r="F97" s="118"/>
      <c r="G97" s="118"/>
      <c r="I97" s="117"/>
      <c r="J97" s="117"/>
      <c r="K97" s="117"/>
      <c r="L97" s="117"/>
    </row>
    <row r="98" spans="1:12" s="116" customFormat="1" ht="12.75" x14ac:dyDescent="0.2">
      <c r="A98" s="118"/>
      <c r="B98" s="155"/>
      <c r="C98" s="155"/>
      <c r="D98" s="155"/>
      <c r="E98" s="118"/>
      <c r="F98" s="118"/>
      <c r="G98" s="118"/>
      <c r="I98" s="117"/>
      <c r="J98" s="117"/>
      <c r="K98" s="117"/>
      <c r="L98" s="117"/>
    </row>
    <row r="99" spans="1:12" s="116" customFormat="1" ht="12.75" x14ac:dyDescent="0.2">
      <c r="A99" s="118"/>
      <c r="B99" s="155"/>
      <c r="C99" s="155"/>
      <c r="D99" s="155"/>
      <c r="E99" s="118"/>
      <c r="F99" s="118"/>
      <c r="G99" s="118"/>
      <c r="I99" s="117"/>
      <c r="J99" s="117"/>
      <c r="K99" s="117"/>
      <c r="L99" s="117"/>
    </row>
    <row r="100" spans="1:12" s="116" customFormat="1" ht="12.75" x14ac:dyDescent="0.2">
      <c r="A100" s="118"/>
      <c r="B100" s="155"/>
      <c r="C100" s="155"/>
      <c r="D100" s="155"/>
      <c r="E100" s="118"/>
      <c r="F100" s="118"/>
      <c r="G100" s="118"/>
      <c r="I100" s="117"/>
      <c r="J100" s="117"/>
      <c r="K100" s="117"/>
      <c r="L100" s="117"/>
    </row>
    <row r="101" spans="1:12" s="116" customFormat="1" ht="12.75" x14ac:dyDescent="0.2">
      <c r="A101" s="118"/>
      <c r="B101" s="155"/>
      <c r="C101" s="155"/>
      <c r="D101" s="155"/>
      <c r="E101" s="118"/>
      <c r="F101" s="118"/>
      <c r="G101" s="118"/>
      <c r="I101" s="117"/>
      <c r="J101" s="117"/>
      <c r="K101" s="117"/>
      <c r="L101" s="117"/>
    </row>
    <row r="102" spans="1:12" s="116" customFormat="1" ht="12.75" x14ac:dyDescent="0.2">
      <c r="A102" s="118"/>
      <c r="B102" s="155"/>
      <c r="C102" s="155"/>
      <c r="D102" s="155"/>
      <c r="E102" s="118"/>
      <c r="F102" s="118"/>
      <c r="G102" s="118"/>
      <c r="I102" s="117"/>
      <c r="J102" s="117"/>
      <c r="K102" s="117"/>
      <c r="L102" s="117"/>
    </row>
    <row r="103" spans="1:12" s="116" customFormat="1" ht="12.75" x14ac:dyDescent="0.2">
      <c r="A103" s="118"/>
      <c r="B103" s="155"/>
      <c r="C103" s="155"/>
      <c r="D103" s="155"/>
      <c r="E103" s="118"/>
      <c r="F103" s="118"/>
      <c r="G103" s="118"/>
      <c r="I103" s="117"/>
      <c r="J103" s="117"/>
      <c r="K103" s="117"/>
      <c r="L103" s="117"/>
    </row>
    <row r="104" spans="1:12" s="116" customFormat="1" ht="12.75" x14ac:dyDescent="0.2">
      <c r="A104" s="118"/>
      <c r="B104" s="155"/>
      <c r="C104" s="155"/>
      <c r="D104" s="155"/>
      <c r="E104" s="118"/>
      <c r="F104" s="118"/>
      <c r="G104" s="118"/>
      <c r="I104" s="117"/>
      <c r="J104" s="117"/>
      <c r="K104" s="117"/>
      <c r="L104" s="117"/>
    </row>
    <row r="105" spans="1:12" s="116" customFormat="1" ht="12.75" x14ac:dyDescent="0.2">
      <c r="A105" s="118"/>
      <c r="B105" s="155"/>
      <c r="C105" s="155"/>
      <c r="D105" s="155"/>
      <c r="E105" s="118"/>
      <c r="F105" s="118"/>
      <c r="G105" s="118"/>
      <c r="I105" s="117"/>
      <c r="J105" s="117"/>
      <c r="K105" s="117"/>
      <c r="L105" s="117"/>
    </row>
    <row r="106" spans="1:12" s="116" customFormat="1" ht="12.75" x14ac:dyDescent="0.2">
      <c r="A106" s="118"/>
      <c r="B106" s="155"/>
      <c r="C106" s="155"/>
      <c r="D106" s="155"/>
      <c r="E106" s="118"/>
      <c r="F106" s="118"/>
      <c r="G106" s="118"/>
      <c r="I106" s="117"/>
      <c r="J106" s="117"/>
      <c r="K106" s="117"/>
      <c r="L106" s="117"/>
    </row>
    <row r="107" spans="1:12" s="116" customFormat="1" ht="12.75" x14ac:dyDescent="0.2">
      <c r="A107" s="118"/>
      <c r="B107" s="155"/>
      <c r="C107" s="155"/>
      <c r="D107" s="155"/>
      <c r="E107" s="118"/>
      <c r="F107" s="118"/>
      <c r="G107" s="118"/>
      <c r="I107" s="117"/>
      <c r="J107" s="117"/>
      <c r="K107" s="117"/>
      <c r="L107" s="117"/>
    </row>
    <row r="108" spans="1:12" s="116" customFormat="1" ht="12.75" x14ac:dyDescent="0.2">
      <c r="A108" s="118"/>
      <c r="B108" s="155"/>
      <c r="C108" s="155"/>
      <c r="D108" s="155"/>
      <c r="E108" s="118"/>
      <c r="F108" s="118"/>
      <c r="G108" s="118"/>
      <c r="I108" s="117"/>
      <c r="J108" s="117"/>
      <c r="K108" s="117"/>
      <c r="L108" s="117"/>
    </row>
    <row r="109" spans="1:12" s="116" customFormat="1" ht="12.75" x14ac:dyDescent="0.2">
      <c r="A109" s="118"/>
      <c r="B109" s="155"/>
      <c r="C109" s="155"/>
      <c r="D109" s="155"/>
      <c r="E109" s="118"/>
      <c r="F109" s="118"/>
      <c r="G109" s="118"/>
      <c r="I109" s="117"/>
      <c r="J109" s="117"/>
      <c r="K109" s="117"/>
      <c r="L109" s="117"/>
    </row>
    <row r="110" spans="1:12" s="116" customFormat="1" ht="12.75" x14ac:dyDescent="0.2">
      <c r="A110" s="118"/>
      <c r="B110" s="155"/>
      <c r="C110" s="155"/>
      <c r="D110" s="155"/>
      <c r="E110" s="118"/>
      <c r="F110" s="118"/>
      <c r="G110" s="118"/>
      <c r="I110" s="117"/>
      <c r="J110" s="117"/>
      <c r="K110" s="117"/>
      <c r="L110" s="117"/>
    </row>
    <row r="111" spans="1:12" s="116" customFormat="1" ht="12.75" x14ac:dyDescent="0.2">
      <c r="A111" s="118"/>
      <c r="B111" s="155"/>
      <c r="C111" s="155"/>
      <c r="D111" s="155"/>
      <c r="E111" s="118"/>
      <c r="F111" s="118"/>
      <c r="G111" s="118"/>
      <c r="I111" s="117"/>
      <c r="J111" s="117"/>
      <c r="K111" s="117"/>
      <c r="L111" s="117"/>
    </row>
    <row r="112" spans="1:12" s="116" customFormat="1" ht="12.75" x14ac:dyDescent="0.2">
      <c r="A112" s="118"/>
      <c r="B112" s="155"/>
      <c r="C112" s="155"/>
      <c r="D112" s="155"/>
      <c r="E112" s="118"/>
      <c r="F112" s="118"/>
      <c r="G112" s="118"/>
      <c r="I112" s="117"/>
      <c r="J112" s="117"/>
      <c r="K112" s="117"/>
      <c r="L112" s="117"/>
    </row>
    <row r="113" spans="1:12" s="116" customFormat="1" ht="12.75" x14ac:dyDescent="0.2">
      <c r="A113" s="118"/>
      <c r="B113" s="155"/>
      <c r="C113" s="155"/>
      <c r="D113" s="155"/>
      <c r="E113" s="118"/>
      <c r="F113" s="118"/>
      <c r="G113" s="118"/>
      <c r="I113" s="117"/>
      <c r="J113" s="117"/>
      <c r="K113" s="117"/>
      <c r="L113" s="117"/>
    </row>
    <row r="114" spans="1:12" s="116" customFormat="1" ht="12.75" x14ac:dyDescent="0.2">
      <c r="A114" s="118"/>
      <c r="B114" s="155"/>
      <c r="C114" s="155"/>
      <c r="D114" s="155"/>
      <c r="E114" s="118"/>
      <c r="F114" s="118"/>
      <c r="G114" s="118"/>
      <c r="I114" s="117"/>
      <c r="J114" s="117"/>
      <c r="K114" s="117"/>
      <c r="L114" s="117"/>
    </row>
    <row r="115" spans="1:12" s="116" customFormat="1" ht="12.75" x14ac:dyDescent="0.2">
      <c r="A115" s="118"/>
      <c r="B115" s="155"/>
      <c r="C115" s="155"/>
      <c r="D115" s="155"/>
      <c r="E115" s="118"/>
      <c r="F115" s="118"/>
      <c r="G115" s="118"/>
      <c r="I115" s="117"/>
      <c r="J115" s="117"/>
      <c r="K115" s="117"/>
      <c r="L115" s="117"/>
    </row>
    <row r="116" spans="1:12" s="116" customFormat="1" ht="12.75" x14ac:dyDescent="0.2">
      <c r="A116" s="118"/>
      <c r="B116" s="155"/>
      <c r="C116" s="155"/>
      <c r="D116" s="155"/>
      <c r="E116" s="118"/>
      <c r="F116" s="118"/>
      <c r="G116" s="118"/>
      <c r="I116" s="117"/>
      <c r="J116" s="117"/>
      <c r="K116" s="117"/>
      <c r="L116" s="117"/>
    </row>
    <row r="117" spans="1:12" s="116" customFormat="1" ht="12.75" x14ac:dyDescent="0.2">
      <c r="A117" s="118"/>
      <c r="B117" s="155"/>
      <c r="C117" s="155"/>
      <c r="D117" s="155"/>
      <c r="E117" s="118"/>
      <c r="F117" s="118"/>
      <c r="G117" s="118"/>
      <c r="I117" s="117"/>
      <c r="J117" s="117"/>
      <c r="K117" s="117"/>
      <c r="L117" s="117"/>
    </row>
    <row r="118" spans="1:12" s="116" customFormat="1" ht="12.75" x14ac:dyDescent="0.2">
      <c r="A118" s="118"/>
      <c r="B118" s="155"/>
      <c r="C118" s="155"/>
      <c r="D118" s="155"/>
      <c r="E118" s="118"/>
      <c r="F118" s="118"/>
      <c r="G118" s="118"/>
      <c r="I118" s="117"/>
      <c r="J118" s="117"/>
      <c r="K118" s="117"/>
      <c r="L118" s="117"/>
    </row>
    <row r="119" spans="1:12" s="116" customFormat="1" ht="12.75" x14ac:dyDescent="0.2">
      <c r="A119" s="118"/>
      <c r="B119" s="155"/>
      <c r="C119" s="155"/>
      <c r="D119" s="155"/>
      <c r="E119" s="118"/>
      <c r="F119" s="118"/>
      <c r="G119" s="118"/>
      <c r="I119" s="117"/>
      <c r="J119" s="117"/>
      <c r="K119" s="117"/>
      <c r="L119" s="117"/>
    </row>
    <row r="120" spans="1:12" s="116" customFormat="1" ht="12.75" x14ac:dyDescent="0.2">
      <c r="A120" s="118"/>
      <c r="B120" s="155"/>
      <c r="C120" s="155"/>
      <c r="D120" s="155"/>
      <c r="E120" s="118"/>
      <c r="F120" s="118"/>
      <c r="G120" s="118"/>
      <c r="I120" s="117"/>
      <c r="J120" s="117"/>
      <c r="K120" s="117"/>
      <c r="L120" s="117"/>
    </row>
    <row r="121" spans="1:12" s="116" customFormat="1" ht="12.75" x14ac:dyDescent="0.2">
      <c r="A121" s="118"/>
      <c r="B121" s="155"/>
      <c r="C121" s="155"/>
      <c r="D121" s="155"/>
      <c r="E121" s="118"/>
      <c r="F121" s="118"/>
      <c r="G121" s="118"/>
      <c r="I121" s="117"/>
      <c r="J121" s="117"/>
      <c r="K121" s="117"/>
      <c r="L121" s="117"/>
    </row>
    <row r="122" spans="1:12" s="116" customFormat="1" ht="12.75" x14ac:dyDescent="0.2">
      <c r="A122" s="118"/>
      <c r="B122" s="155"/>
      <c r="C122" s="155"/>
      <c r="D122" s="155"/>
      <c r="E122" s="118"/>
      <c r="F122" s="118"/>
      <c r="G122" s="118"/>
      <c r="I122" s="117"/>
      <c r="J122" s="117"/>
      <c r="K122" s="117"/>
      <c r="L122" s="117"/>
    </row>
    <row r="123" spans="1:12" s="116" customFormat="1" ht="12.75" x14ac:dyDescent="0.2">
      <c r="A123" s="118"/>
      <c r="B123" s="155"/>
      <c r="C123" s="155"/>
      <c r="D123" s="155"/>
      <c r="E123" s="118"/>
      <c r="F123" s="118"/>
      <c r="G123" s="118"/>
      <c r="I123" s="117"/>
      <c r="J123" s="117"/>
      <c r="K123" s="117"/>
      <c r="L123" s="117"/>
    </row>
    <row r="124" spans="1:12" s="116" customFormat="1" ht="12.75" x14ac:dyDescent="0.2">
      <c r="A124" s="118"/>
      <c r="B124" s="155"/>
      <c r="C124" s="155"/>
      <c r="D124" s="155"/>
      <c r="E124" s="118"/>
      <c r="F124" s="118"/>
      <c r="G124" s="118"/>
      <c r="I124" s="117"/>
      <c r="J124" s="117"/>
      <c r="K124" s="117"/>
      <c r="L124" s="117"/>
    </row>
    <row r="125" spans="1:12" s="116" customFormat="1" ht="12.75" x14ac:dyDescent="0.2">
      <c r="A125" s="118"/>
      <c r="B125" s="155"/>
      <c r="C125" s="155"/>
      <c r="D125" s="155"/>
      <c r="E125" s="118"/>
      <c r="F125" s="118"/>
      <c r="G125" s="118"/>
      <c r="I125" s="117"/>
      <c r="J125" s="117"/>
      <c r="K125" s="117"/>
      <c r="L125" s="117"/>
    </row>
    <row r="126" spans="1:12" s="116" customFormat="1" ht="12.75" x14ac:dyDescent="0.2">
      <c r="A126" s="118"/>
      <c r="B126" s="155"/>
      <c r="C126" s="155"/>
      <c r="D126" s="155"/>
      <c r="E126" s="118"/>
      <c r="F126" s="118"/>
      <c r="G126" s="118"/>
      <c r="I126" s="117"/>
      <c r="J126" s="117"/>
      <c r="K126" s="117"/>
      <c r="L126" s="117"/>
    </row>
    <row r="127" spans="1:12" s="116" customFormat="1" ht="12.75" x14ac:dyDescent="0.2">
      <c r="A127" s="118"/>
      <c r="B127" s="155"/>
      <c r="C127" s="155"/>
      <c r="D127" s="155"/>
      <c r="E127" s="118"/>
      <c r="F127" s="118"/>
      <c r="G127" s="118"/>
      <c r="I127" s="117"/>
      <c r="J127" s="117"/>
      <c r="K127" s="117"/>
      <c r="L127" s="117"/>
    </row>
    <row r="128" spans="1:12" s="116" customFormat="1" ht="12.75" x14ac:dyDescent="0.2">
      <c r="A128" s="118"/>
      <c r="B128" s="155"/>
      <c r="C128" s="155"/>
      <c r="D128" s="155"/>
      <c r="E128" s="118"/>
      <c r="F128" s="118"/>
      <c r="G128" s="118"/>
      <c r="I128" s="117"/>
      <c r="J128" s="117"/>
      <c r="K128" s="117"/>
      <c r="L128" s="117"/>
    </row>
    <row r="129" spans="1:12" s="116" customFormat="1" ht="12.75" x14ac:dyDescent="0.2">
      <c r="A129" s="118"/>
      <c r="B129" s="155"/>
      <c r="C129" s="155"/>
      <c r="D129" s="155"/>
      <c r="E129" s="118"/>
      <c r="F129" s="118"/>
      <c r="G129" s="118"/>
      <c r="I129" s="117"/>
      <c r="J129" s="117"/>
      <c r="K129" s="117"/>
      <c r="L129" s="117"/>
    </row>
    <row r="130" spans="1:12" s="116" customFormat="1" ht="12.75" x14ac:dyDescent="0.2">
      <c r="A130" s="118"/>
      <c r="B130" s="155"/>
      <c r="C130" s="155"/>
      <c r="D130" s="155"/>
      <c r="E130" s="118"/>
      <c r="F130" s="118"/>
      <c r="G130" s="118"/>
      <c r="I130" s="117"/>
      <c r="J130" s="117"/>
      <c r="K130" s="117"/>
      <c r="L130" s="117"/>
    </row>
    <row r="131" spans="1:12" s="116" customFormat="1" ht="12.75" x14ac:dyDescent="0.2">
      <c r="A131" s="118"/>
      <c r="B131" s="155"/>
      <c r="C131" s="155"/>
      <c r="D131" s="155"/>
      <c r="E131" s="118"/>
      <c r="F131" s="118"/>
      <c r="G131" s="118"/>
      <c r="I131" s="117"/>
      <c r="J131" s="117"/>
      <c r="K131" s="117"/>
      <c r="L131" s="117"/>
    </row>
    <row r="132" spans="1:12" s="116" customFormat="1" ht="12.75" x14ac:dyDescent="0.2">
      <c r="A132" s="118"/>
      <c r="B132" s="155"/>
      <c r="C132" s="155"/>
      <c r="D132" s="155"/>
      <c r="E132" s="118"/>
      <c r="F132" s="118"/>
      <c r="G132" s="118"/>
      <c r="I132" s="117"/>
      <c r="J132" s="117"/>
      <c r="K132" s="117"/>
      <c r="L132" s="117"/>
    </row>
    <row r="133" spans="1:12" s="116" customFormat="1" ht="12.75" x14ac:dyDescent="0.2">
      <c r="A133" s="118"/>
      <c r="B133" s="155"/>
      <c r="C133" s="155"/>
      <c r="D133" s="155"/>
      <c r="E133" s="118"/>
      <c r="F133" s="118"/>
      <c r="G133" s="118"/>
      <c r="I133" s="117"/>
      <c r="J133" s="117"/>
      <c r="K133" s="117"/>
      <c r="L133" s="117"/>
    </row>
    <row r="134" spans="1:12" s="116" customFormat="1" ht="12.75" x14ac:dyDescent="0.2">
      <c r="A134" s="118"/>
      <c r="B134" s="155"/>
      <c r="C134" s="155"/>
      <c r="D134" s="155"/>
      <c r="E134" s="118"/>
      <c r="F134" s="118"/>
      <c r="G134" s="118"/>
      <c r="I134" s="117"/>
      <c r="J134" s="117"/>
      <c r="K134" s="117"/>
      <c r="L134" s="117"/>
    </row>
    <row r="135" spans="1:12" s="116" customFormat="1" ht="12.75" x14ac:dyDescent="0.2">
      <c r="A135" s="118"/>
      <c r="B135" s="155"/>
      <c r="C135" s="155"/>
      <c r="D135" s="155"/>
      <c r="E135" s="118"/>
      <c r="F135" s="118"/>
      <c r="G135" s="118"/>
      <c r="I135" s="117"/>
      <c r="J135" s="117"/>
      <c r="K135" s="117"/>
      <c r="L135" s="117"/>
    </row>
    <row r="136" spans="1:12" s="116" customFormat="1" ht="12.75" x14ac:dyDescent="0.2">
      <c r="A136" s="118"/>
      <c r="B136" s="155"/>
      <c r="C136" s="155"/>
      <c r="D136" s="155"/>
      <c r="E136" s="118"/>
      <c r="F136" s="118"/>
      <c r="G136" s="118"/>
      <c r="I136" s="117"/>
      <c r="J136" s="117"/>
      <c r="K136" s="117"/>
      <c r="L136" s="117"/>
    </row>
    <row r="137" spans="1:12" s="116" customFormat="1" ht="12.75" x14ac:dyDescent="0.2">
      <c r="A137" s="118"/>
      <c r="B137" s="155"/>
      <c r="C137" s="155"/>
      <c r="D137" s="155"/>
      <c r="E137" s="118"/>
      <c r="F137" s="118"/>
      <c r="G137" s="118"/>
      <c r="I137" s="117"/>
      <c r="J137" s="117"/>
      <c r="K137" s="117"/>
      <c r="L137" s="117"/>
    </row>
    <row r="138" spans="1:12" s="116" customFormat="1" ht="12.75" x14ac:dyDescent="0.2">
      <c r="A138" s="118"/>
      <c r="B138" s="155"/>
      <c r="C138" s="155"/>
      <c r="D138" s="155"/>
      <c r="E138" s="118"/>
      <c r="F138" s="118"/>
      <c r="G138" s="118"/>
      <c r="I138" s="117"/>
      <c r="J138" s="117"/>
      <c r="K138" s="117"/>
      <c r="L138" s="117"/>
    </row>
    <row r="139" spans="1:12" s="116" customFormat="1" ht="12.75" x14ac:dyDescent="0.2">
      <c r="A139" s="118"/>
      <c r="B139" s="155"/>
      <c r="C139" s="155"/>
      <c r="D139" s="155"/>
      <c r="E139" s="118"/>
      <c r="F139" s="118"/>
      <c r="G139" s="118"/>
      <c r="I139" s="117"/>
      <c r="J139" s="117"/>
      <c r="K139" s="117"/>
      <c r="L139" s="117"/>
    </row>
    <row r="140" spans="1:12" s="116" customFormat="1" ht="12.75" x14ac:dyDescent="0.2">
      <c r="A140" s="118"/>
      <c r="B140" s="155"/>
      <c r="C140" s="155"/>
      <c r="D140" s="155"/>
      <c r="E140" s="118"/>
      <c r="F140" s="118"/>
      <c r="G140" s="118"/>
      <c r="I140" s="117"/>
      <c r="J140" s="117"/>
      <c r="K140" s="117"/>
      <c r="L140" s="117"/>
    </row>
    <row r="141" spans="1:12" s="116" customFormat="1" ht="12.75" x14ac:dyDescent="0.2">
      <c r="A141" s="118"/>
      <c r="B141" s="155"/>
      <c r="C141" s="155"/>
      <c r="D141" s="155"/>
      <c r="E141" s="118"/>
      <c r="F141" s="118"/>
      <c r="G141" s="118"/>
      <c r="I141" s="117"/>
      <c r="J141" s="117"/>
      <c r="K141" s="117"/>
      <c r="L141" s="117"/>
    </row>
    <row r="142" spans="1:12" s="116" customFormat="1" ht="12.75" x14ac:dyDescent="0.2">
      <c r="A142" s="118"/>
      <c r="B142" s="155"/>
      <c r="C142" s="155"/>
      <c r="D142" s="155"/>
      <c r="E142" s="118"/>
      <c r="F142" s="118"/>
      <c r="G142" s="118"/>
      <c r="I142" s="117"/>
      <c r="J142" s="117"/>
      <c r="K142" s="117"/>
      <c r="L142" s="117"/>
    </row>
    <row r="143" spans="1:12" s="116" customFormat="1" ht="12.75" x14ac:dyDescent="0.2">
      <c r="A143" s="118"/>
      <c r="B143" s="155"/>
      <c r="C143" s="155"/>
      <c r="D143" s="155"/>
      <c r="E143" s="118"/>
      <c r="F143" s="118"/>
      <c r="G143" s="118"/>
      <c r="I143" s="117"/>
      <c r="J143" s="117"/>
      <c r="K143" s="117"/>
      <c r="L143" s="117"/>
    </row>
    <row r="144" spans="1:12" s="116" customFormat="1" ht="12.75" x14ac:dyDescent="0.2">
      <c r="A144" s="118"/>
      <c r="B144" s="155"/>
      <c r="C144" s="155"/>
      <c r="D144" s="155"/>
      <c r="E144" s="118"/>
      <c r="F144" s="118"/>
      <c r="G144" s="118"/>
      <c r="I144" s="117"/>
      <c r="J144" s="117"/>
      <c r="K144" s="117"/>
      <c r="L144" s="117"/>
    </row>
    <row r="145" spans="1:12" s="116" customFormat="1" ht="12.75" x14ac:dyDescent="0.2">
      <c r="A145" s="118"/>
      <c r="B145" s="155"/>
      <c r="C145" s="155"/>
      <c r="D145" s="155"/>
      <c r="E145" s="118"/>
      <c r="F145" s="118"/>
      <c r="G145" s="118"/>
      <c r="I145" s="117"/>
      <c r="J145" s="117"/>
      <c r="K145" s="117"/>
      <c r="L145" s="117"/>
    </row>
    <row r="146" spans="1:12" s="116" customFormat="1" ht="12.75" x14ac:dyDescent="0.2">
      <c r="A146" s="118"/>
      <c r="B146" s="155"/>
      <c r="C146" s="155"/>
      <c r="D146" s="155"/>
      <c r="E146" s="118"/>
      <c r="F146" s="118"/>
      <c r="G146" s="118"/>
      <c r="I146" s="117"/>
      <c r="J146" s="117"/>
      <c r="K146" s="117"/>
      <c r="L146" s="117"/>
    </row>
    <row r="147" spans="1:12" s="116" customFormat="1" ht="12.75" x14ac:dyDescent="0.2">
      <c r="A147" s="118"/>
      <c r="B147" s="155"/>
      <c r="C147" s="155"/>
      <c r="D147" s="155"/>
      <c r="E147" s="118"/>
      <c r="F147" s="118"/>
      <c r="G147" s="118"/>
      <c r="I147" s="117"/>
      <c r="J147" s="117"/>
      <c r="K147" s="117"/>
      <c r="L147" s="117"/>
    </row>
    <row r="148" spans="1:12" s="116" customFormat="1" ht="12.75" x14ac:dyDescent="0.2">
      <c r="A148" s="118"/>
      <c r="B148" s="155"/>
      <c r="C148" s="155"/>
      <c r="D148" s="155"/>
      <c r="E148" s="118"/>
      <c r="F148" s="118"/>
      <c r="G148" s="118"/>
      <c r="I148" s="117"/>
      <c r="J148" s="117"/>
      <c r="K148" s="117"/>
      <c r="L148" s="117"/>
    </row>
    <row r="149" spans="1:12" s="116" customFormat="1" ht="12.75" x14ac:dyDescent="0.2">
      <c r="A149" s="118"/>
      <c r="B149" s="155"/>
      <c r="C149" s="155"/>
      <c r="D149" s="155"/>
      <c r="E149" s="118"/>
      <c r="F149" s="118"/>
      <c r="G149" s="118"/>
      <c r="I149" s="117"/>
      <c r="J149" s="117"/>
      <c r="K149" s="117"/>
      <c r="L149" s="117"/>
    </row>
    <row r="150" spans="1:12" s="116" customFormat="1" ht="12.75" x14ac:dyDescent="0.2">
      <c r="A150" s="118"/>
      <c r="B150" s="155"/>
      <c r="C150" s="155"/>
      <c r="D150" s="155"/>
      <c r="E150" s="118"/>
      <c r="F150" s="118"/>
      <c r="G150" s="118"/>
      <c r="I150" s="117"/>
      <c r="J150" s="117"/>
      <c r="K150" s="117"/>
      <c r="L150" s="117"/>
    </row>
    <row r="151" spans="1:12" s="116" customFormat="1" ht="12.75" x14ac:dyDescent="0.2">
      <c r="A151" s="118"/>
      <c r="B151" s="155"/>
      <c r="C151" s="155"/>
      <c r="D151" s="155"/>
      <c r="E151" s="118"/>
      <c r="F151" s="118"/>
      <c r="G151" s="118"/>
      <c r="I151" s="117"/>
      <c r="J151" s="117"/>
      <c r="K151" s="117"/>
      <c r="L151" s="117"/>
    </row>
    <row r="152" spans="1:12" s="116" customFormat="1" ht="12.75" x14ac:dyDescent="0.2">
      <c r="A152" s="118"/>
      <c r="B152" s="155"/>
      <c r="C152" s="155"/>
      <c r="D152" s="155"/>
      <c r="E152" s="118"/>
      <c r="F152" s="118"/>
      <c r="G152" s="118"/>
      <c r="I152" s="117"/>
      <c r="J152" s="117"/>
      <c r="K152" s="117"/>
      <c r="L152" s="117"/>
    </row>
    <row r="153" spans="1:12" s="116" customFormat="1" ht="12.75" x14ac:dyDescent="0.2">
      <c r="A153" s="118"/>
      <c r="B153" s="155"/>
      <c r="C153" s="155"/>
      <c r="D153" s="155"/>
      <c r="E153" s="118"/>
      <c r="F153" s="118"/>
      <c r="G153" s="118"/>
      <c r="I153" s="117"/>
      <c r="J153" s="117"/>
      <c r="K153" s="117"/>
      <c r="L153" s="117"/>
    </row>
    <row r="154" spans="1:12" s="116" customFormat="1" ht="12.75" x14ac:dyDescent="0.2">
      <c r="A154" s="118"/>
      <c r="B154" s="155"/>
      <c r="C154" s="155"/>
      <c r="D154" s="155"/>
      <c r="E154" s="118"/>
      <c r="F154" s="118"/>
      <c r="G154" s="118"/>
      <c r="I154" s="117"/>
      <c r="J154" s="117"/>
      <c r="K154" s="117"/>
      <c r="L154" s="117"/>
    </row>
    <row r="155" spans="1:12" s="116" customFormat="1" ht="12.75" x14ac:dyDescent="0.2">
      <c r="A155" s="118"/>
      <c r="B155" s="155"/>
      <c r="C155" s="155"/>
      <c r="D155" s="155"/>
      <c r="E155" s="118"/>
      <c r="F155" s="118"/>
      <c r="G155" s="118"/>
      <c r="I155" s="117"/>
      <c r="J155" s="117"/>
      <c r="K155" s="117"/>
      <c r="L155" s="117"/>
    </row>
    <row r="156" spans="1:12" s="116" customFormat="1" ht="12.75" x14ac:dyDescent="0.2">
      <c r="A156" s="118"/>
      <c r="B156" s="155"/>
      <c r="C156" s="155"/>
      <c r="D156" s="155"/>
      <c r="E156" s="118"/>
      <c r="F156" s="118"/>
      <c r="G156" s="118"/>
      <c r="I156" s="117"/>
      <c r="J156" s="117"/>
      <c r="K156" s="117"/>
      <c r="L156" s="117"/>
    </row>
    <row r="157" spans="1:12" s="116" customFormat="1" ht="12.75" x14ac:dyDescent="0.2">
      <c r="A157" s="118"/>
      <c r="B157" s="155"/>
      <c r="C157" s="155"/>
      <c r="D157" s="155"/>
      <c r="E157" s="118"/>
      <c r="F157" s="118"/>
      <c r="G157" s="118"/>
      <c r="I157" s="117"/>
      <c r="J157" s="117"/>
      <c r="K157" s="117"/>
      <c r="L157" s="117"/>
    </row>
    <row r="158" spans="1:12" s="116" customFormat="1" ht="12.75" x14ac:dyDescent="0.2">
      <c r="A158" s="118"/>
      <c r="B158" s="155"/>
      <c r="C158" s="155"/>
      <c r="D158" s="155"/>
      <c r="E158" s="118"/>
      <c r="F158" s="118"/>
      <c r="G158" s="118"/>
      <c r="I158" s="117"/>
      <c r="J158" s="117"/>
      <c r="K158" s="117"/>
      <c r="L158" s="117"/>
    </row>
    <row r="159" spans="1:12" s="116" customFormat="1" ht="12.75" x14ac:dyDescent="0.2">
      <c r="A159" s="118"/>
      <c r="B159" s="155"/>
      <c r="C159" s="155"/>
      <c r="D159" s="155"/>
      <c r="E159" s="118"/>
      <c r="F159" s="118"/>
      <c r="G159" s="118"/>
      <c r="I159" s="117"/>
      <c r="J159" s="117"/>
      <c r="K159" s="117"/>
      <c r="L159" s="117"/>
    </row>
    <row r="160" spans="1:12" s="116" customFormat="1" ht="12.75" x14ac:dyDescent="0.2">
      <c r="A160" s="118"/>
      <c r="B160" s="155"/>
      <c r="C160" s="155"/>
      <c r="D160" s="155"/>
      <c r="E160" s="118"/>
      <c r="F160" s="118"/>
      <c r="G160" s="118"/>
      <c r="I160" s="117"/>
      <c r="J160" s="117"/>
      <c r="K160" s="117"/>
      <c r="L160" s="117"/>
    </row>
    <row r="161" spans="1:12" s="116" customFormat="1" ht="12.75" x14ac:dyDescent="0.2">
      <c r="A161" s="118"/>
      <c r="B161" s="155"/>
      <c r="C161" s="155"/>
      <c r="D161" s="155"/>
      <c r="E161" s="118"/>
      <c r="F161" s="118"/>
      <c r="G161" s="118"/>
      <c r="I161" s="117"/>
      <c r="J161" s="117"/>
      <c r="K161" s="117"/>
      <c r="L161" s="117"/>
    </row>
    <row r="162" spans="1:12" s="116" customFormat="1" ht="12.75" x14ac:dyDescent="0.2">
      <c r="A162" s="118"/>
      <c r="B162" s="155"/>
      <c r="C162" s="155"/>
      <c r="D162" s="155"/>
      <c r="E162" s="118"/>
      <c r="F162" s="118"/>
      <c r="G162" s="118"/>
      <c r="I162" s="117"/>
      <c r="J162" s="117"/>
      <c r="K162" s="117"/>
      <c r="L162" s="117"/>
    </row>
    <row r="163" spans="1:12" s="116" customFormat="1" ht="12.75" x14ac:dyDescent="0.2">
      <c r="A163" s="118"/>
      <c r="B163" s="155"/>
      <c r="C163" s="155"/>
      <c r="D163" s="155"/>
      <c r="E163" s="118"/>
      <c r="F163" s="118"/>
      <c r="G163" s="118"/>
      <c r="I163" s="117"/>
      <c r="J163" s="117"/>
      <c r="K163" s="117"/>
      <c r="L163" s="117"/>
    </row>
    <row r="164" spans="1:12" s="116" customFormat="1" ht="12.75" x14ac:dyDescent="0.2">
      <c r="A164" s="118"/>
      <c r="B164" s="155"/>
      <c r="C164" s="155"/>
      <c r="D164" s="155"/>
      <c r="E164" s="118"/>
      <c r="F164" s="118"/>
      <c r="G164" s="118"/>
      <c r="I164" s="117"/>
      <c r="J164" s="117"/>
      <c r="K164" s="117"/>
      <c r="L164" s="117"/>
    </row>
    <row r="165" spans="1:12" s="116" customFormat="1" ht="12.75" x14ac:dyDescent="0.2">
      <c r="A165" s="118"/>
      <c r="B165" s="155"/>
      <c r="C165" s="155"/>
      <c r="D165" s="155"/>
      <c r="E165" s="118"/>
      <c r="F165" s="118"/>
      <c r="G165" s="118"/>
      <c r="I165" s="117"/>
      <c r="J165" s="117"/>
      <c r="K165" s="117"/>
      <c r="L165" s="117"/>
    </row>
    <row r="166" spans="1:12" s="116" customFormat="1" ht="12.75" x14ac:dyDescent="0.2">
      <c r="A166" s="118"/>
      <c r="B166" s="155"/>
      <c r="C166" s="155"/>
      <c r="D166" s="155"/>
      <c r="E166" s="118"/>
      <c r="F166" s="118"/>
      <c r="G166" s="118"/>
      <c r="I166" s="117"/>
      <c r="J166" s="117"/>
      <c r="K166" s="117"/>
      <c r="L166" s="117"/>
    </row>
    <row r="167" spans="1:12" s="116" customFormat="1" ht="12.75" x14ac:dyDescent="0.2">
      <c r="A167" s="118"/>
      <c r="B167" s="155"/>
      <c r="C167" s="155"/>
      <c r="D167" s="155"/>
      <c r="E167" s="118"/>
      <c r="F167" s="118"/>
      <c r="G167" s="118"/>
      <c r="I167" s="117"/>
      <c r="J167" s="117"/>
      <c r="K167" s="117"/>
      <c r="L167" s="117"/>
    </row>
    <row r="168" spans="1:12" s="116" customFormat="1" ht="12.75" x14ac:dyDescent="0.2">
      <c r="A168" s="118"/>
      <c r="B168" s="155"/>
      <c r="C168" s="155"/>
      <c r="D168" s="155"/>
      <c r="E168" s="118"/>
      <c r="F168" s="118"/>
      <c r="G168" s="118"/>
      <c r="I168" s="117"/>
      <c r="J168" s="117"/>
      <c r="K168" s="117"/>
      <c r="L168" s="117"/>
    </row>
    <row r="169" spans="1:12" s="116" customFormat="1" ht="12.75" x14ac:dyDescent="0.2">
      <c r="A169" s="118"/>
      <c r="B169" s="155"/>
      <c r="C169" s="155"/>
      <c r="D169" s="155"/>
      <c r="E169" s="118"/>
      <c r="F169" s="118"/>
      <c r="G169" s="118"/>
      <c r="I169" s="117"/>
      <c r="J169" s="117"/>
      <c r="K169" s="117"/>
      <c r="L169" s="117"/>
    </row>
    <row r="170" spans="1:12" s="116" customFormat="1" ht="12.75" x14ac:dyDescent="0.2">
      <c r="A170" s="118"/>
      <c r="B170" s="155"/>
      <c r="C170" s="155"/>
      <c r="D170" s="155"/>
      <c r="E170" s="118"/>
      <c r="F170" s="118"/>
      <c r="G170" s="118"/>
      <c r="I170" s="117"/>
      <c r="J170" s="117"/>
      <c r="K170" s="117"/>
      <c r="L170" s="117"/>
    </row>
    <row r="171" spans="1:12" s="116" customFormat="1" ht="12.75" x14ac:dyDescent="0.2">
      <c r="A171" s="118"/>
      <c r="B171" s="155"/>
      <c r="C171" s="155"/>
      <c r="D171" s="155"/>
      <c r="E171" s="118"/>
      <c r="F171" s="118"/>
      <c r="G171" s="118"/>
      <c r="I171" s="117"/>
      <c r="J171" s="117"/>
      <c r="K171" s="117"/>
      <c r="L171" s="117"/>
    </row>
    <row r="172" spans="1:12" s="116" customFormat="1" ht="12.75" x14ac:dyDescent="0.2">
      <c r="A172" s="118"/>
      <c r="B172" s="155"/>
      <c r="C172" s="155"/>
      <c r="D172" s="155"/>
      <c r="E172" s="118"/>
      <c r="F172" s="118"/>
      <c r="G172" s="118"/>
      <c r="I172" s="117"/>
      <c r="J172" s="117"/>
      <c r="K172" s="117"/>
      <c r="L172" s="117"/>
    </row>
    <row r="173" spans="1:12" s="116" customFormat="1" ht="12.75" x14ac:dyDescent="0.2">
      <c r="A173" s="118"/>
      <c r="B173" s="155"/>
      <c r="C173" s="155"/>
      <c r="D173" s="155"/>
      <c r="E173" s="118"/>
      <c r="F173" s="118"/>
      <c r="G173" s="118"/>
      <c r="I173" s="117"/>
      <c r="J173" s="117"/>
      <c r="K173" s="117"/>
      <c r="L173" s="117"/>
    </row>
    <row r="174" spans="1:12" s="116" customFormat="1" ht="12.75" x14ac:dyDescent="0.2">
      <c r="A174" s="118"/>
      <c r="B174" s="155"/>
      <c r="C174" s="155"/>
      <c r="D174" s="155"/>
      <c r="E174" s="118"/>
      <c r="F174" s="118"/>
      <c r="G174" s="118"/>
      <c r="I174" s="117"/>
      <c r="J174" s="117"/>
      <c r="K174" s="117"/>
      <c r="L174" s="117"/>
    </row>
    <row r="175" spans="1:12" s="116" customFormat="1" ht="12.75" x14ac:dyDescent="0.2">
      <c r="A175" s="118"/>
      <c r="B175" s="155"/>
      <c r="C175" s="155"/>
      <c r="D175" s="155"/>
      <c r="E175" s="118"/>
      <c r="F175" s="118"/>
      <c r="G175" s="118"/>
      <c r="I175" s="117"/>
      <c r="J175" s="117"/>
      <c r="K175" s="117"/>
      <c r="L175" s="117"/>
    </row>
    <row r="176" spans="1:12" s="116" customFormat="1" ht="12.75" x14ac:dyDescent="0.2">
      <c r="A176" s="118"/>
      <c r="B176" s="155"/>
      <c r="C176" s="155"/>
      <c r="D176" s="155"/>
      <c r="E176" s="118"/>
      <c r="F176" s="118"/>
      <c r="G176" s="118"/>
      <c r="I176" s="117"/>
      <c r="J176" s="117"/>
      <c r="K176" s="117"/>
      <c r="L176" s="117"/>
    </row>
    <row r="177" spans="1:12" s="116" customFormat="1" ht="12.75" x14ac:dyDescent="0.2">
      <c r="A177" s="118"/>
      <c r="B177" s="155"/>
      <c r="C177" s="155"/>
      <c r="D177" s="155"/>
      <c r="E177" s="118"/>
      <c r="F177" s="118"/>
      <c r="G177" s="118"/>
      <c r="I177" s="117"/>
      <c r="J177" s="117"/>
      <c r="K177" s="117"/>
      <c r="L177" s="117"/>
    </row>
    <row r="178" spans="1:12" s="116" customFormat="1" ht="12.75" x14ac:dyDescent="0.2">
      <c r="A178" s="118"/>
      <c r="B178" s="155"/>
      <c r="C178" s="155"/>
      <c r="D178" s="155"/>
      <c r="E178" s="118"/>
      <c r="F178" s="118"/>
      <c r="G178" s="118"/>
      <c r="I178" s="117"/>
      <c r="J178" s="117"/>
      <c r="K178" s="117"/>
      <c r="L178" s="117"/>
    </row>
    <row r="179" spans="1:12" s="116" customFormat="1" ht="12.75" x14ac:dyDescent="0.2">
      <c r="A179" s="118"/>
      <c r="B179" s="155"/>
      <c r="C179" s="155"/>
      <c r="D179" s="155"/>
      <c r="E179" s="118"/>
      <c r="F179" s="118"/>
      <c r="G179" s="118"/>
      <c r="I179" s="117"/>
      <c r="J179" s="117"/>
      <c r="K179" s="117"/>
      <c r="L179" s="117"/>
    </row>
    <row r="180" spans="1:12" s="116" customFormat="1" ht="12.75" x14ac:dyDescent="0.2">
      <c r="A180" s="118"/>
      <c r="B180" s="155"/>
      <c r="C180" s="155"/>
      <c r="D180" s="155"/>
      <c r="E180" s="118"/>
      <c r="F180" s="118"/>
      <c r="G180" s="118"/>
      <c r="I180" s="117"/>
      <c r="J180" s="117"/>
      <c r="K180" s="117"/>
      <c r="L180" s="117"/>
    </row>
    <row r="181" spans="1:12" s="116" customFormat="1" ht="12.75" x14ac:dyDescent="0.2">
      <c r="A181" s="118"/>
      <c r="B181" s="155"/>
      <c r="C181" s="155"/>
      <c r="D181" s="155"/>
      <c r="E181" s="118"/>
      <c r="F181" s="118"/>
      <c r="G181" s="118"/>
      <c r="I181" s="117"/>
      <c r="J181" s="117"/>
      <c r="K181" s="117"/>
      <c r="L181" s="117"/>
    </row>
  </sheetData>
  <dataConsolidate/>
  <mergeCells count="339">
    <mergeCell ref="AT63:AT68"/>
    <mergeCell ref="AU63:AU68"/>
    <mergeCell ref="AV63:AV68"/>
    <mergeCell ref="AW63:AW68"/>
    <mergeCell ref="AX63:AX68"/>
    <mergeCell ref="AY63:AY68"/>
    <mergeCell ref="S63:S68"/>
    <mergeCell ref="T63:T68"/>
    <mergeCell ref="AJ63:AJ68"/>
    <mergeCell ref="AO63:AO68"/>
    <mergeCell ref="AP63:AP68"/>
    <mergeCell ref="AQ63:AQ68"/>
    <mergeCell ref="M63:M68"/>
    <mergeCell ref="N63:N68"/>
    <mergeCell ref="O63:O68"/>
    <mergeCell ref="P63:P68"/>
    <mergeCell ref="Q63:Q68"/>
    <mergeCell ref="R63:R68"/>
    <mergeCell ref="AY57:AY62"/>
    <mergeCell ref="A63:A68"/>
    <mergeCell ref="B63:B68"/>
    <mergeCell ref="C63:C68"/>
    <mergeCell ref="D63:D68"/>
    <mergeCell ref="E63:E68"/>
    <mergeCell ref="H63:H68"/>
    <mergeCell ref="I63:I68"/>
    <mergeCell ref="J63:J68"/>
    <mergeCell ref="L63:L68"/>
    <mergeCell ref="AQ57:AQ62"/>
    <mergeCell ref="AT57:AT62"/>
    <mergeCell ref="AU57:AU62"/>
    <mergeCell ref="AV57:AV62"/>
    <mergeCell ref="AW57:AW62"/>
    <mergeCell ref="AX57:AX62"/>
    <mergeCell ref="R57:R62"/>
    <mergeCell ref="S57:S62"/>
    <mergeCell ref="T57:T62"/>
    <mergeCell ref="AJ57:AJ62"/>
    <mergeCell ref="AO57:AO62"/>
    <mergeCell ref="AP57:AP62"/>
    <mergeCell ref="L57:L62"/>
    <mergeCell ref="M57:M62"/>
    <mergeCell ref="N57:N62"/>
    <mergeCell ref="O57:O62"/>
    <mergeCell ref="P57:P62"/>
    <mergeCell ref="Q57:Q62"/>
    <mergeCell ref="AX51:AX56"/>
    <mergeCell ref="AY51:AY56"/>
    <mergeCell ref="A57:A62"/>
    <mergeCell ref="B57:B62"/>
    <mergeCell ref="C57:C62"/>
    <mergeCell ref="D57:D62"/>
    <mergeCell ref="E57:E62"/>
    <mergeCell ref="H57:H62"/>
    <mergeCell ref="I57:I62"/>
    <mergeCell ref="J57:J62"/>
    <mergeCell ref="AP51:AP56"/>
    <mergeCell ref="AQ51:AQ56"/>
    <mergeCell ref="AT51:AT56"/>
    <mergeCell ref="AU51:AU56"/>
    <mergeCell ref="AV51:AV56"/>
    <mergeCell ref="AW51:AW56"/>
    <mergeCell ref="Q51:Q56"/>
    <mergeCell ref="R51:R56"/>
    <mergeCell ref="S51:S56"/>
    <mergeCell ref="T51:T56"/>
    <mergeCell ref="AJ51:AJ56"/>
    <mergeCell ref="AO51:AO56"/>
    <mergeCell ref="J51:J56"/>
    <mergeCell ref="L51:L56"/>
    <mergeCell ref="M51:M56"/>
    <mergeCell ref="N51:N56"/>
    <mergeCell ref="O51:O56"/>
    <mergeCell ref="P51:P56"/>
    <mergeCell ref="AW45:AW50"/>
    <mergeCell ref="AX45:AX50"/>
    <mergeCell ref="AY45:AY50"/>
    <mergeCell ref="A51:A56"/>
    <mergeCell ref="B51:B56"/>
    <mergeCell ref="C51:C56"/>
    <mergeCell ref="D51:D56"/>
    <mergeCell ref="E51:E56"/>
    <mergeCell ref="H51:H56"/>
    <mergeCell ref="I51:I56"/>
    <mergeCell ref="AO45:AO50"/>
    <mergeCell ref="AP45:AP50"/>
    <mergeCell ref="AQ45:AQ50"/>
    <mergeCell ref="AT45:AT50"/>
    <mergeCell ref="AU45:AU50"/>
    <mergeCell ref="AV45:AV50"/>
    <mergeCell ref="P45:P50"/>
    <mergeCell ref="Q45:Q50"/>
    <mergeCell ref="R45:R50"/>
    <mergeCell ref="S45:S50"/>
    <mergeCell ref="T45:T50"/>
    <mergeCell ref="AJ45:AJ50"/>
    <mergeCell ref="I45:I50"/>
    <mergeCell ref="J45:J50"/>
    <mergeCell ref="L45:L50"/>
    <mergeCell ref="M45:M50"/>
    <mergeCell ref="N45:N50"/>
    <mergeCell ref="O45:O50"/>
    <mergeCell ref="A45:A50"/>
    <mergeCell ref="B45:B50"/>
    <mergeCell ref="C45:C50"/>
    <mergeCell ref="D45:D50"/>
    <mergeCell ref="E45:E50"/>
    <mergeCell ref="H45:H50"/>
    <mergeCell ref="AT39:AT44"/>
    <mergeCell ref="AU39:AU44"/>
    <mergeCell ref="AV39:AV44"/>
    <mergeCell ref="AW39:AW44"/>
    <mergeCell ref="AX39:AX44"/>
    <mergeCell ref="AY39:AY44"/>
    <mergeCell ref="S39:S44"/>
    <mergeCell ref="T39:T44"/>
    <mergeCell ref="AJ39:AJ44"/>
    <mergeCell ref="AO39:AO44"/>
    <mergeCell ref="AP39:AP44"/>
    <mergeCell ref="AQ39:AQ44"/>
    <mergeCell ref="M39:M44"/>
    <mergeCell ref="N39:N44"/>
    <mergeCell ref="O39:O44"/>
    <mergeCell ref="P39:P44"/>
    <mergeCell ref="Q39:Q44"/>
    <mergeCell ref="R39:R44"/>
    <mergeCell ref="AY33:AY38"/>
    <mergeCell ref="A39:A44"/>
    <mergeCell ref="B39:B44"/>
    <mergeCell ref="C39:C44"/>
    <mergeCell ref="D39:D44"/>
    <mergeCell ref="E39:E44"/>
    <mergeCell ref="H39:H44"/>
    <mergeCell ref="I39:I44"/>
    <mergeCell ref="J39:J44"/>
    <mergeCell ref="L39:L44"/>
    <mergeCell ref="AQ33:AQ38"/>
    <mergeCell ref="AT33:AT38"/>
    <mergeCell ref="AU33:AU38"/>
    <mergeCell ref="AV33:AV38"/>
    <mergeCell ref="AW33:AW38"/>
    <mergeCell ref="AX33:AX38"/>
    <mergeCell ref="R33:R38"/>
    <mergeCell ref="S33:S38"/>
    <mergeCell ref="T33:T38"/>
    <mergeCell ref="AJ33:AJ38"/>
    <mergeCell ref="AO33:AO38"/>
    <mergeCell ref="AP33:AP38"/>
    <mergeCell ref="L33:L38"/>
    <mergeCell ref="M33:M38"/>
    <mergeCell ref="N33:N38"/>
    <mergeCell ref="O33:O38"/>
    <mergeCell ref="P33:P38"/>
    <mergeCell ref="Q33:Q38"/>
    <mergeCell ref="AX27:AX32"/>
    <mergeCell ref="AY27:AY32"/>
    <mergeCell ref="A33:A38"/>
    <mergeCell ref="B33:B38"/>
    <mergeCell ref="C33:C38"/>
    <mergeCell ref="D33:D38"/>
    <mergeCell ref="E33:E38"/>
    <mergeCell ref="H33:H38"/>
    <mergeCell ref="I33:I38"/>
    <mergeCell ref="J33:J38"/>
    <mergeCell ref="AP27:AP32"/>
    <mergeCell ref="AQ27:AQ32"/>
    <mergeCell ref="AT27:AT32"/>
    <mergeCell ref="AU27:AU32"/>
    <mergeCell ref="AV27:AV32"/>
    <mergeCell ref="AW27:AW32"/>
    <mergeCell ref="Q27:Q32"/>
    <mergeCell ref="R27:R32"/>
    <mergeCell ref="S27:S32"/>
    <mergeCell ref="T27:T32"/>
    <mergeCell ref="AJ27:AJ32"/>
    <mergeCell ref="AO27:AO32"/>
    <mergeCell ref="J27:J32"/>
    <mergeCell ref="L27:L32"/>
    <mergeCell ref="M27:M32"/>
    <mergeCell ref="N27:N32"/>
    <mergeCell ref="O27:O32"/>
    <mergeCell ref="P27:P32"/>
    <mergeCell ref="AW21:AW26"/>
    <mergeCell ref="AX21:AX26"/>
    <mergeCell ref="AY21:AY26"/>
    <mergeCell ref="A27:A32"/>
    <mergeCell ref="B27:B32"/>
    <mergeCell ref="C27:C32"/>
    <mergeCell ref="D27:D32"/>
    <mergeCell ref="E27:E32"/>
    <mergeCell ref="H27:H32"/>
    <mergeCell ref="I27:I32"/>
    <mergeCell ref="AO21:AO26"/>
    <mergeCell ref="AP21:AP26"/>
    <mergeCell ref="AQ21:AQ26"/>
    <mergeCell ref="AT21:AT26"/>
    <mergeCell ref="AU21:AU26"/>
    <mergeCell ref="AV21:AV26"/>
    <mergeCell ref="P21:P26"/>
    <mergeCell ref="Q21:Q26"/>
    <mergeCell ref="R21:R26"/>
    <mergeCell ref="S21:S26"/>
    <mergeCell ref="T21:T26"/>
    <mergeCell ref="AJ21:AJ26"/>
    <mergeCell ref="I21:I26"/>
    <mergeCell ref="J21:J26"/>
    <mergeCell ref="L21:L26"/>
    <mergeCell ref="M21:M26"/>
    <mergeCell ref="N21:N26"/>
    <mergeCell ref="O21:O26"/>
    <mergeCell ref="A21:A26"/>
    <mergeCell ref="B21:B26"/>
    <mergeCell ref="C21:C26"/>
    <mergeCell ref="D21:D26"/>
    <mergeCell ref="E21:E26"/>
    <mergeCell ref="H21:H26"/>
    <mergeCell ref="AT15:AT20"/>
    <mergeCell ref="AU15:AU20"/>
    <mergeCell ref="AV15:AV20"/>
    <mergeCell ref="AW15:AW20"/>
    <mergeCell ref="AX15:AX20"/>
    <mergeCell ref="AY15:AY20"/>
    <mergeCell ref="S15:S20"/>
    <mergeCell ref="T15:T20"/>
    <mergeCell ref="AJ15:AJ20"/>
    <mergeCell ref="AO15:AO20"/>
    <mergeCell ref="AP15:AP20"/>
    <mergeCell ref="AQ15:AQ20"/>
    <mergeCell ref="M15:M20"/>
    <mergeCell ref="N15:N20"/>
    <mergeCell ref="O15:O20"/>
    <mergeCell ref="P15:P20"/>
    <mergeCell ref="Q15:Q20"/>
    <mergeCell ref="R15:R20"/>
    <mergeCell ref="AY9:AY14"/>
    <mergeCell ref="A15:A20"/>
    <mergeCell ref="B15:B20"/>
    <mergeCell ref="C15:C20"/>
    <mergeCell ref="D15:D20"/>
    <mergeCell ref="E15:E20"/>
    <mergeCell ref="H15:H20"/>
    <mergeCell ref="I15:I20"/>
    <mergeCell ref="J15:J20"/>
    <mergeCell ref="L15:L20"/>
    <mergeCell ref="AQ9:AQ14"/>
    <mergeCell ref="AT9:AT14"/>
    <mergeCell ref="AU9:AU14"/>
    <mergeCell ref="AV9:AV14"/>
    <mergeCell ref="AW9:AW14"/>
    <mergeCell ref="AX9:AX14"/>
    <mergeCell ref="R9:R14"/>
    <mergeCell ref="S9:S14"/>
    <mergeCell ref="T9:T14"/>
    <mergeCell ref="AJ9:AJ14"/>
    <mergeCell ref="AO9:AO14"/>
    <mergeCell ref="AP9:AP14"/>
    <mergeCell ref="L9:L14"/>
    <mergeCell ref="M9:M14"/>
    <mergeCell ref="N9:N14"/>
    <mergeCell ref="O9:O14"/>
    <mergeCell ref="P9:P14"/>
    <mergeCell ref="Q9:Q14"/>
    <mergeCell ref="AY6:AY8"/>
    <mergeCell ref="AN7:AN8"/>
    <mergeCell ref="A9:A14"/>
    <mergeCell ref="B9:B14"/>
    <mergeCell ref="C9:C14"/>
    <mergeCell ref="D9:D14"/>
    <mergeCell ref="E9:E14"/>
    <mergeCell ref="H9:H14"/>
    <mergeCell ref="I9:I14"/>
    <mergeCell ref="J9:J14"/>
    <mergeCell ref="AS6:AS8"/>
    <mergeCell ref="AT6:AT8"/>
    <mergeCell ref="AU6:AU8"/>
    <mergeCell ref="AV6:AV8"/>
    <mergeCell ref="AW6:AW8"/>
    <mergeCell ref="AX6:AX8"/>
    <mergeCell ref="AB6:AB8"/>
    <mergeCell ref="AC6:AC8"/>
    <mergeCell ref="AO6:AO8"/>
    <mergeCell ref="AP6:AP8"/>
    <mergeCell ref="AQ6:AQ7"/>
    <mergeCell ref="AR6:AR8"/>
    <mergeCell ref="AI5:AI8"/>
    <mergeCell ref="AJ5:AJ8"/>
    <mergeCell ref="AK5:AK8"/>
    <mergeCell ref="AL5:AL8"/>
    <mergeCell ref="AM5:AM8"/>
    <mergeCell ref="AN5:AN6"/>
    <mergeCell ref="X5:AC5"/>
    <mergeCell ref="AD5:AD8"/>
    <mergeCell ref="AE5:AE8"/>
    <mergeCell ref="AF5:AF8"/>
    <mergeCell ref="AG5:AG8"/>
    <mergeCell ref="AH5:AH8"/>
    <mergeCell ref="X6:X8"/>
    <mergeCell ref="Y6:Y8"/>
    <mergeCell ref="Z6:Z8"/>
    <mergeCell ref="AA6:AA8"/>
    <mergeCell ref="I5:I8"/>
    <mergeCell ref="J5:J8"/>
    <mergeCell ref="K5:K7"/>
    <mergeCell ref="R5:R8"/>
    <mergeCell ref="S5:S8"/>
    <mergeCell ref="T5:T8"/>
    <mergeCell ref="U5:U8"/>
    <mergeCell ref="V5:V8"/>
    <mergeCell ref="W5:W8"/>
    <mergeCell ref="L5:L8"/>
    <mergeCell ref="M5:M8"/>
    <mergeCell ref="N5:N8"/>
    <mergeCell ref="O5:O8"/>
    <mergeCell ref="P5:P8"/>
    <mergeCell ref="Q5:Q8"/>
    <mergeCell ref="A1:F2"/>
    <mergeCell ref="G1:AQ1"/>
    <mergeCell ref="AR1:AY2"/>
    <mergeCell ref="G2:AQ2"/>
    <mergeCell ref="A3:E3"/>
    <mergeCell ref="G3:AQ3"/>
    <mergeCell ref="AR3:AY3"/>
    <mergeCell ref="AQ4:AT5"/>
    <mergeCell ref="AU4:AV5"/>
    <mergeCell ref="AW4:AY5"/>
    <mergeCell ref="A5:A8"/>
    <mergeCell ref="B5:B8"/>
    <mergeCell ref="C5:C8"/>
    <mergeCell ref="D5:D8"/>
    <mergeCell ref="E5:E8"/>
    <mergeCell ref="F5:F8"/>
    <mergeCell ref="G5:G8"/>
    <mergeCell ref="A4:M4"/>
    <mergeCell ref="N4:T4"/>
    <mergeCell ref="U4:AC4"/>
    <mergeCell ref="AD4:AJ4"/>
    <mergeCell ref="AK4:AN4"/>
    <mergeCell ref="AO4:AP5"/>
    <mergeCell ref="H5:H7"/>
  </mergeCells>
  <conditionalFormatting sqref="N9 N15">
    <cfRule type="cellIs" dxfId="240" priority="105" operator="equal">
      <formula>"Muy Baja"</formula>
    </cfRule>
    <cfRule type="cellIs" dxfId="239" priority="104" operator="equal">
      <formula>"Baja"</formula>
    </cfRule>
    <cfRule type="cellIs" dxfId="238" priority="103" operator="equal">
      <formula>"Media"</formula>
    </cfRule>
    <cfRule type="cellIs" dxfId="237" priority="102" operator="equal">
      <formula>"Alta"</formula>
    </cfRule>
    <cfRule type="cellIs" dxfId="236" priority="101" operator="equal">
      <formula>"Muy Alta"</formula>
    </cfRule>
  </conditionalFormatting>
  <conditionalFormatting sqref="N21">
    <cfRule type="cellIs" dxfId="235" priority="83" operator="equal">
      <formula>"Muy Alta"</formula>
    </cfRule>
    <cfRule type="cellIs" dxfId="234" priority="87" operator="equal">
      <formula>"Muy Baja"</formula>
    </cfRule>
    <cfRule type="cellIs" dxfId="233" priority="86" operator="equal">
      <formula>"Baja"</formula>
    </cfRule>
    <cfRule type="cellIs" dxfId="232" priority="85" operator="equal">
      <formula>"Media"</formula>
    </cfRule>
    <cfRule type="cellIs" dxfId="231" priority="84" operator="equal">
      <formula>"Alta"</formula>
    </cfRule>
  </conditionalFormatting>
  <conditionalFormatting sqref="N27">
    <cfRule type="cellIs" dxfId="230" priority="74" operator="equal">
      <formula>"Muy Alta"</formula>
    </cfRule>
    <cfRule type="cellIs" dxfId="229" priority="78" operator="equal">
      <formula>"Muy Baja"</formula>
    </cfRule>
    <cfRule type="cellIs" dxfId="228" priority="77" operator="equal">
      <formula>"Baja"</formula>
    </cfRule>
    <cfRule type="cellIs" dxfId="227" priority="76" operator="equal">
      <formula>"Media"</formula>
    </cfRule>
    <cfRule type="cellIs" dxfId="226" priority="75" operator="equal">
      <formula>"Alta"</formula>
    </cfRule>
  </conditionalFormatting>
  <conditionalFormatting sqref="N33">
    <cfRule type="cellIs" dxfId="225" priority="65" operator="equal">
      <formula>"Muy Alta"</formula>
    </cfRule>
    <cfRule type="cellIs" dxfId="224" priority="68" operator="equal">
      <formula>"Baja"</formula>
    </cfRule>
    <cfRule type="cellIs" dxfId="223" priority="66" operator="equal">
      <formula>"Alta"</formula>
    </cfRule>
    <cfRule type="cellIs" dxfId="222" priority="67" operator="equal">
      <formula>"Media"</formula>
    </cfRule>
    <cfRule type="cellIs" dxfId="221" priority="69" operator="equal">
      <formula>"Muy Baja"</formula>
    </cfRule>
  </conditionalFormatting>
  <conditionalFormatting sqref="N39">
    <cfRule type="cellIs" dxfId="220" priority="57" operator="equal">
      <formula>"Alta"</formula>
    </cfRule>
    <cfRule type="cellIs" dxfId="219" priority="56" operator="equal">
      <formula>"Muy Alta"</formula>
    </cfRule>
    <cfRule type="cellIs" dxfId="218" priority="60" operator="equal">
      <formula>"Muy Baja"</formula>
    </cfRule>
    <cfRule type="cellIs" dxfId="217" priority="59" operator="equal">
      <formula>"Baja"</formula>
    </cfRule>
    <cfRule type="cellIs" dxfId="216" priority="58" operator="equal">
      <formula>"Media"</formula>
    </cfRule>
  </conditionalFormatting>
  <conditionalFormatting sqref="N45">
    <cfRule type="cellIs" dxfId="215" priority="50" operator="equal">
      <formula>"Baja"</formula>
    </cfRule>
    <cfRule type="cellIs" dxfId="214" priority="47" operator="equal">
      <formula>"Muy Alta"</formula>
    </cfRule>
    <cfRule type="cellIs" dxfId="213" priority="48" operator="equal">
      <formula>"Alta"</formula>
    </cfRule>
    <cfRule type="cellIs" dxfId="212" priority="49" operator="equal">
      <formula>"Media"</formula>
    </cfRule>
    <cfRule type="cellIs" dxfId="211" priority="51" operator="equal">
      <formula>"Muy Baja"</formula>
    </cfRule>
  </conditionalFormatting>
  <conditionalFormatting sqref="N51">
    <cfRule type="cellIs" dxfId="210" priority="38" operator="equal">
      <formula>"Muy Alta"</formula>
    </cfRule>
    <cfRule type="cellIs" dxfId="209" priority="39" operator="equal">
      <formula>"Alta"</formula>
    </cfRule>
    <cfRule type="cellIs" dxfId="208" priority="40" operator="equal">
      <formula>"Media"</formula>
    </cfRule>
    <cfRule type="cellIs" dxfId="207" priority="41" operator="equal">
      <formula>"Baja"</formula>
    </cfRule>
    <cfRule type="cellIs" dxfId="206" priority="42" operator="equal">
      <formula>"Muy Baja"</formula>
    </cfRule>
  </conditionalFormatting>
  <conditionalFormatting sqref="N57">
    <cfRule type="cellIs" dxfId="205" priority="31" operator="equal">
      <formula>"Media"</formula>
    </cfRule>
    <cfRule type="cellIs" dxfId="204" priority="32" operator="equal">
      <formula>"Baja"</formula>
    </cfRule>
    <cfRule type="cellIs" dxfId="203" priority="33" operator="equal">
      <formula>"Muy Baja"</formula>
    </cfRule>
    <cfRule type="cellIs" dxfId="202" priority="29" operator="equal">
      <formula>"Muy Alta"</formula>
    </cfRule>
    <cfRule type="cellIs" dxfId="201" priority="30" operator="equal">
      <formula>"Alta"</formula>
    </cfRule>
  </conditionalFormatting>
  <conditionalFormatting sqref="N63">
    <cfRule type="cellIs" dxfId="200" priority="21" operator="equal">
      <formula>"Alta"</formula>
    </cfRule>
    <cfRule type="cellIs" dxfId="199" priority="20" operator="equal">
      <formula>"Muy Alta"</formula>
    </cfRule>
    <cfRule type="cellIs" dxfId="198" priority="22" operator="equal">
      <formula>"Media"</formula>
    </cfRule>
    <cfRule type="cellIs" dxfId="197" priority="24" operator="equal">
      <formula>"Muy Baja"</formula>
    </cfRule>
    <cfRule type="cellIs" dxfId="196" priority="23" operator="equal">
      <formula>"Baja"</formula>
    </cfRule>
  </conditionalFormatting>
  <conditionalFormatting sqref="Q9:Q68">
    <cfRule type="containsText" dxfId="195" priority="15" operator="containsText" text="❌">
      <formula>NOT(ISERROR(SEARCH("❌",Q9)))</formula>
    </cfRule>
  </conditionalFormatting>
  <conditionalFormatting sqref="R9 R15 R21 R27 R33 R39 R45 R51 R57 R63">
    <cfRule type="cellIs" dxfId="194" priority="100" operator="equal">
      <formula>"Leve"</formula>
    </cfRule>
    <cfRule type="cellIs" dxfId="193" priority="99" operator="equal">
      <formula>"Menor"</formula>
    </cfRule>
    <cfRule type="cellIs" dxfId="192" priority="98" operator="equal">
      <formula>"Moderado"</formula>
    </cfRule>
    <cfRule type="cellIs" dxfId="191" priority="97" operator="equal">
      <formula>"Mayor"</formula>
    </cfRule>
    <cfRule type="cellIs" dxfId="190" priority="96" operator="equal">
      <formula>"Catastrófico"</formula>
    </cfRule>
  </conditionalFormatting>
  <conditionalFormatting sqref="T9">
    <cfRule type="cellIs" dxfId="189" priority="95" operator="equal">
      <formula>"Bajo"</formula>
    </cfRule>
    <cfRule type="cellIs" dxfId="188" priority="93" operator="equal">
      <formula>"Alto"</formula>
    </cfRule>
    <cfRule type="cellIs" dxfId="187" priority="92" operator="equal">
      <formula>"Extremo"</formula>
    </cfRule>
    <cfRule type="cellIs" dxfId="186" priority="94" operator="equal">
      <formula>"Moderado"</formula>
    </cfRule>
  </conditionalFormatting>
  <conditionalFormatting sqref="T15">
    <cfRule type="cellIs" dxfId="185" priority="91" operator="equal">
      <formula>"Bajo"</formula>
    </cfRule>
    <cfRule type="cellIs" dxfId="184" priority="90" operator="equal">
      <formula>"Moderado"</formula>
    </cfRule>
    <cfRule type="cellIs" dxfId="183" priority="89" operator="equal">
      <formula>"Alto"</formula>
    </cfRule>
    <cfRule type="cellIs" dxfId="182" priority="88" operator="equal">
      <formula>"Extremo"</formula>
    </cfRule>
  </conditionalFormatting>
  <conditionalFormatting sqref="T21">
    <cfRule type="cellIs" dxfId="181" priority="82" operator="equal">
      <formula>"Bajo"</formula>
    </cfRule>
    <cfRule type="cellIs" dxfId="180" priority="81" operator="equal">
      <formula>"Moderado"</formula>
    </cfRule>
    <cfRule type="cellIs" dxfId="179" priority="80" operator="equal">
      <formula>"Alto"</formula>
    </cfRule>
    <cfRule type="cellIs" dxfId="178" priority="79" operator="equal">
      <formula>"Extremo"</formula>
    </cfRule>
  </conditionalFormatting>
  <conditionalFormatting sqref="T27">
    <cfRule type="cellIs" dxfId="177" priority="72" operator="equal">
      <formula>"Moderado"</formula>
    </cfRule>
    <cfRule type="cellIs" dxfId="176" priority="73" operator="equal">
      <formula>"Bajo"</formula>
    </cfRule>
    <cfRule type="cellIs" dxfId="175" priority="70" operator="equal">
      <formula>"Extremo"</formula>
    </cfRule>
    <cfRule type="cellIs" dxfId="174" priority="71" operator="equal">
      <formula>"Alto"</formula>
    </cfRule>
  </conditionalFormatting>
  <conditionalFormatting sqref="T33">
    <cfRule type="cellIs" dxfId="173" priority="61" operator="equal">
      <formula>"Extremo"</formula>
    </cfRule>
    <cfRule type="cellIs" dxfId="172" priority="62" operator="equal">
      <formula>"Alto"</formula>
    </cfRule>
    <cfRule type="cellIs" dxfId="171" priority="63" operator="equal">
      <formula>"Moderado"</formula>
    </cfRule>
    <cfRule type="cellIs" dxfId="170" priority="64" operator="equal">
      <formula>"Bajo"</formula>
    </cfRule>
  </conditionalFormatting>
  <conditionalFormatting sqref="T39">
    <cfRule type="cellIs" dxfId="169" priority="52" operator="equal">
      <formula>"Extremo"</formula>
    </cfRule>
    <cfRule type="cellIs" dxfId="168" priority="53" operator="equal">
      <formula>"Alto"</formula>
    </cfRule>
    <cfRule type="cellIs" dxfId="167" priority="55" operator="equal">
      <formula>"Bajo"</formula>
    </cfRule>
    <cfRule type="cellIs" dxfId="166" priority="54" operator="equal">
      <formula>"Moderado"</formula>
    </cfRule>
  </conditionalFormatting>
  <conditionalFormatting sqref="T45">
    <cfRule type="cellIs" dxfId="165" priority="44" operator="equal">
      <formula>"Alto"</formula>
    </cfRule>
    <cfRule type="cellIs" dxfId="164" priority="45" operator="equal">
      <formula>"Moderado"</formula>
    </cfRule>
    <cfRule type="cellIs" dxfId="163" priority="46" operator="equal">
      <formula>"Bajo"</formula>
    </cfRule>
    <cfRule type="cellIs" dxfId="162" priority="43" operator="equal">
      <formula>"Extremo"</formula>
    </cfRule>
  </conditionalFormatting>
  <conditionalFormatting sqref="T51">
    <cfRule type="cellIs" dxfId="161" priority="35" operator="equal">
      <formula>"Alto"</formula>
    </cfRule>
    <cfRule type="cellIs" dxfId="160" priority="37" operator="equal">
      <formula>"Bajo"</formula>
    </cfRule>
    <cfRule type="cellIs" dxfId="159" priority="36" operator="equal">
      <formula>"Moderado"</formula>
    </cfRule>
    <cfRule type="cellIs" dxfId="158" priority="34" operator="equal">
      <formula>"Extremo"</formula>
    </cfRule>
  </conditionalFormatting>
  <conditionalFormatting sqref="T57">
    <cfRule type="cellIs" dxfId="157" priority="27" operator="equal">
      <formula>"Moderado"</formula>
    </cfRule>
    <cfRule type="cellIs" dxfId="156" priority="28" operator="equal">
      <formula>"Bajo"</formula>
    </cfRule>
    <cfRule type="cellIs" dxfId="155" priority="26" operator="equal">
      <formula>"Alto"</formula>
    </cfRule>
    <cfRule type="cellIs" dxfId="154" priority="25" operator="equal">
      <formula>"Extremo"</formula>
    </cfRule>
  </conditionalFormatting>
  <conditionalFormatting sqref="T63">
    <cfRule type="cellIs" dxfId="153" priority="19" operator="equal">
      <formula>"Bajo"</formula>
    </cfRule>
    <cfRule type="cellIs" dxfId="152" priority="18" operator="equal">
      <formula>"Moderado"</formula>
    </cfRule>
    <cfRule type="cellIs" dxfId="151" priority="17" operator="equal">
      <formula>"Alto"</formula>
    </cfRule>
    <cfRule type="cellIs" dxfId="150" priority="16" operator="equal">
      <formula>"Extremo"</formula>
    </cfRule>
  </conditionalFormatting>
  <conditionalFormatting sqref="AE9:AE68">
    <cfRule type="cellIs" dxfId="149" priority="14" operator="equal">
      <formula>"Muy Baja"</formula>
    </cfRule>
    <cfRule type="cellIs" dxfId="148" priority="12" operator="equal">
      <formula>"Media"</formula>
    </cfRule>
    <cfRule type="cellIs" dxfId="147" priority="11" operator="equal">
      <formula>"Alta"</formula>
    </cfRule>
    <cfRule type="cellIs" dxfId="146" priority="10" operator="equal">
      <formula>"Muy Alta"</formula>
    </cfRule>
    <cfRule type="cellIs" dxfId="145" priority="13" operator="equal">
      <formula>"Baja"</formula>
    </cfRule>
  </conditionalFormatting>
  <conditionalFormatting sqref="AG9:AG68">
    <cfRule type="cellIs" dxfId="144" priority="9" operator="equal">
      <formula>"Leve"</formula>
    </cfRule>
    <cfRule type="cellIs" dxfId="143" priority="7" operator="equal">
      <formula>"Moderado"</formula>
    </cfRule>
    <cfRule type="cellIs" dxfId="142" priority="6" operator="equal">
      <formula>"Mayor"</formula>
    </cfRule>
    <cfRule type="cellIs" dxfId="141" priority="5" operator="equal">
      <formula>"Catastrófico"</formula>
    </cfRule>
    <cfRule type="cellIs" dxfId="140" priority="8" operator="equal">
      <formula>"Menor"</formula>
    </cfRule>
  </conditionalFormatting>
  <conditionalFormatting sqref="AI9:AI68">
    <cfRule type="cellIs" dxfId="139" priority="4" operator="equal">
      <formula>"Bajo"</formula>
    </cfRule>
    <cfRule type="cellIs" dxfId="138" priority="3" operator="equal">
      <formula>"Moderado"</formula>
    </cfRule>
    <cfRule type="cellIs" dxfId="137" priority="2" operator="equal">
      <formula>"Alto"</formula>
    </cfRule>
    <cfRule type="cellIs" dxfId="136" priority="1" operator="equal">
      <formula>"Extremo"</formula>
    </cfRule>
  </conditionalFormatting>
  <pageMargins left="0.7" right="0.7" top="0.75" bottom="0.75" header="0.3" footer="0.3"/>
  <pageSetup scale="11"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264" operator="equal" id="{67B13F31-4D5A-4F62-B474-407676D6FFC7}">
            <xm:f>'Listas 1'!$B$8</xm:f>
            <x14:dxf>
              <fill>
                <patternFill>
                  <bgColor rgb="FF007AFF"/>
                </patternFill>
              </fill>
            </x14:dxf>
          </x14:cfRule>
          <x14:cfRule type="cellIs" priority="263" operator="equal" id="{EAFBE260-787B-41C7-9D9E-C2FEB4EC7EC1}">
            <xm:f>'Listas 1'!$B$9</xm:f>
            <x14:dxf>
              <fill>
                <patternFill>
                  <bgColor rgb="FF007AFF"/>
                </patternFill>
              </fill>
            </x14:dxf>
          </x14:cfRule>
          <x14:cfRule type="cellIs" priority="262" operator="equal" id="{6061E269-77EB-4574-9600-14DB5FEC2F30}">
            <xm:f>'Listas 1'!$B$10</xm:f>
            <x14:dxf>
              <fill>
                <patternFill>
                  <bgColor rgb="FF2D9E2C"/>
                </patternFill>
              </fill>
            </x14:dxf>
          </x14:cfRule>
          <x14:cfRule type="cellIs" priority="261" operator="equal" id="{6B08F753-9386-4351-B22E-67FF52BFD6E3}">
            <xm:f>'Listas 1'!$B$11</xm:f>
            <x14:dxf>
              <fill>
                <patternFill>
                  <bgColor rgb="FF2D9E2C"/>
                </patternFill>
              </fill>
            </x14:dxf>
          </x14:cfRule>
          <x14:cfRule type="cellIs" priority="260" operator="equal" id="{2832F273-BFAB-462D-B453-0A8AA9BC00DB}">
            <xm:f>'Listas 1'!$B$12</xm:f>
            <x14:dxf>
              <fill>
                <patternFill>
                  <bgColor rgb="FF2D9E2C"/>
                </patternFill>
              </fill>
            </x14:dxf>
          </x14:cfRule>
          <x14:cfRule type="cellIs" priority="259" operator="equal" id="{5BE1888C-1FF1-48A5-ABD6-440237BA634F}">
            <xm:f>'Listas 1'!$B$13</xm:f>
            <x14:dxf>
              <fill>
                <patternFill>
                  <bgColor rgb="FFFF6600"/>
                </patternFill>
              </fill>
            </x14:dxf>
          </x14:cfRule>
          <x14:cfRule type="cellIs" priority="258" operator="equal" id="{751691B3-3815-47CF-9104-CDFFDBB533F1}">
            <xm:f>'Listas 1'!$B$14</xm:f>
            <x14:dxf>
              <fill>
                <patternFill>
                  <bgColor rgb="FFFF6600"/>
                </patternFill>
              </fill>
            </x14:dxf>
          </x14:cfRule>
          <x14:cfRule type="cellIs" priority="257" operator="equal" id="{6D507FA7-01BE-42A7-BF6F-9125F9ACE95C}">
            <xm:f>'Listas 1'!$B$15</xm:f>
            <x14:dxf>
              <fill>
                <patternFill>
                  <bgColor rgb="FFFF6600"/>
                </patternFill>
              </fill>
            </x14:dxf>
          </x14:cfRule>
          <x14:cfRule type="cellIs" priority="256" operator="equal" id="{C6DF6B3F-C1F2-4B2D-9A0B-F6A7A102B5F9}">
            <xm:f>'Listas 1'!$B$16</xm:f>
            <x14:dxf>
              <fill>
                <patternFill>
                  <bgColor rgb="FFFF6600"/>
                </patternFill>
              </fill>
            </x14:dxf>
          </x14:cfRule>
          <x14:cfRule type="cellIs" priority="255" operator="equal" id="{982087E2-362D-4E5A-A505-7B2218A8BC94}">
            <xm:f>'Listas 1'!$B$17</xm:f>
            <x14:dxf>
              <fill>
                <patternFill>
                  <bgColor rgb="FFFF6600"/>
                </patternFill>
              </fill>
            </x14:dxf>
          </x14:cfRule>
          <x14:cfRule type="cellIs" priority="254" operator="equal" id="{0E596C0C-E539-476F-BFC6-E0EB24E783B1}">
            <xm:f>'Listas 1'!$B$18</xm:f>
            <x14:dxf>
              <fill>
                <patternFill>
                  <bgColor rgb="FFFF6600"/>
                </patternFill>
              </fill>
            </x14:dxf>
          </x14:cfRule>
          <x14:cfRule type="cellIs" priority="253" operator="equal" id="{0A6DB77E-62CA-4C40-AA8A-A02E3AA3F19E}">
            <xm:f>'Listas 1'!$B$19</xm:f>
            <x14:dxf>
              <fill>
                <patternFill>
                  <bgColor rgb="FFFF6600"/>
                </patternFill>
              </fill>
            </x14:dxf>
          </x14:cfRule>
          <x14:cfRule type="cellIs" priority="252" operator="equal" id="{C3CFA9A7-6E6C-4257-968D-AAC0A4F51E1B}">
            <xm:f>'Listas 1'!$B$20</xm:f>
            <x14:dxf>
              <fill>
                <patternFill>
                  <bgColor rgb="FFFF6600"/>
                </patternFill>
              </fill>
            </x14:dxf>
          </x14:cfRule>
          <x14:cfRule type="cellIs" priority="251" operator="equal" id="{D4F393B4-CFC4-497B-823D-B2EE34D10F1F}">
            <xm:f>'Listas 1'!$B$21</xm:f>
            <x14:dxf>
              <fill>
                <patternFill>
                  <bgColor rgb="FFFF6600"/>
                </patternFill>
              </fill>
            </x14:dxf>
          </x14:cfRule>
          <x14:cfRule type="cellIs" priority="250" operator="equal" id="{4B25DF3B-A154-4097-B923-D4CB31F66F39}">
            <xm:f>'Listas 1'!$B$22</xm:f>
            <x14:dxf>
              <fill>
                <patternFill>
                  <bgColor rgb="FF9633FF"/>
                </patternFill>
              </fill>
            </x14:dxf>
          </x14:cfRule>
          <x14:cfRule type="cellIs" priority="265" operator="equal" id="{38F4F1BD-06F5-4211-9B0E-3CC8A444D271}">
            <xm:f>'Listas 1'!$B$7</xm:f>
            <x14:dxf>
              <fill>
                <patternFill>
                  <bgColor rgb="FF007AFF"/>
                </patternFill>
              </fill>
            </x14:dxf>
          </x14:cfRule>
          <x14:cfRule type="cellIs" priority="267" operator="equal" id="{ABF79265-5966-4A3A-A9D3-6FDC0A2E8D51}">
            <xm:f>'Listas 1'!$B$5</xm:f>
            <x14:dxf>
              <fill>
                <patternFill>
                  <bgColor rgb="FF007AFF"/>
                </patternFill>
              </fill>
            </x14:dxf>
          </x14:cfRule>
          <x14:cfRule type="cellIs" priority="266" operator="equal" id="{DE00AD8C-B402-40BF-8117-27D99571AF2F}">
            <xm:f>'Listas 1'!$B$6</xm:f>
            <x14:dxf>
              <fill>
                <patternFill>
                  <bgColor rgb="FF007AFF"/>
                </patternFill>
              </fill>
            </x14:dxf>
          </x14:cfRule>
          <xm:sqref>B9 B15</xm:sqref>
        </x14:conditionalFormatting>
        <x14:conditionalFormatting xmlns:xm="http://schemas.microsoft.com/office/excel/2006/main">
          <x14:cfRule type="cellIs" priority="249" operator="equal" id="{850981FE-D6BC-4D3E-8757-A7A9511C0552}">
            <xm:f>'Listas 1'!$B$5</xm:f>
            <x14:dxf>
              <fill>
                <patternFill>
                  <bgColor rgb="FF007AFF"/>
                </patternFill>
              </fill>
            </x14:dxf>
          </x14:cfRule>
          <x14:cfRule type="cellIs" priority="248" operator="equal" id="{8C97F12C-FFCD-4791-AA05-2DCEB094EC19}">
            <xm:f>'Listas 1'!$B$6</xm:f>
            <x14:dxf>
              <fill>
                <patternFill>
                  <bgColor rgb="FF007AFF"/>
                </patternFill>
              </fill>
            </x14:dxf>
          </x14:cfRule>
          <x14:cfRule type="cellIs" priority="247" operator="equal" id="{5B64A648-0BFE-4D4A-AFD2-06A9CF2D8443}">
            <xm:f>'Listas 1'!$B$7</xm:f>
            <x14:dxf>
              <fill>
                <patternFill>
                  <bgColor rgb="FF007AFF"/>
                </patternFill>
              </fill>
            </x14:dxf>
          </x14:cfRule>
          <x14:cfRule type="cellIs" priority="243" operator="equal" id="{1AF03CC6-23B3-4ED5-9A3E-3036BF709EBB}">
            <xm:f>'Listas 1'!$B$11</xm:f>
            <x14:dxf>
              <fill>
                <patternFill>
                  <bgColor rgb="FF2D9E2C"/>
                </patternFill>
              </fill>
            </x14:dxf>
          </x14:cfRule>
          <x14:cfRule type="cellIs" priority="242" operator="equal" id="{15214170-ADB9-418B-86D6-AD3AE4036275}">
            <xm:f>'Listas 1'!$B$12</xm:f>
            <x14:dxf>
              <fill>
                <patternFill>
                  <bgColor rgb="FF2D9E2C"/>
                </patternFill>
              </fill>
            </x14:dxf>
          </x14:cfRule>
          <x14:cfRule type="cellIs" priority="241" operator="equal" id="{7A13FB62-2688-4523-8BB3-2D658E85B4E1}">
            <xm:f>'Listas 1'!$B$13</xm:f>
            <x14:dxf>
              <fill>
                <patternFill>
                  <bgColor rgb="FFFF6600"/>
                </patternFill>
              </fill>
            </x14:dxf>
          </x14:cfRule>
          <x14:cfRule type="cellIs" priority="240" operator="equal" id="{76CE47DB-5AA1-43D9-A82B-2A1CD7B7DA0A}">
            <xm:f>'Listas 1'!$B$14</xm:f>
            <x14:dxf>
              <fill>
                <patternFill>
                  <bgColor rgb="FFFF6600"/>
                </patternFill>
              </fill>
            </x14:dxf>
          </x14:cfRule>
          <x14:cfRule type="cellIs" priority="239" operator="equal" id="{21AE2319-B6AF-4467-AAD6-EA5B6EC3652B}">
            <xm:f>'Listas 1'!$B$15</xm:f>
            <x14:dxf>
              <fill>
                <patternFill>
                  <bgColor rgb="FFFF6600"/>
                </patternFill>
              </fill>
            </x14:dxf>
          </x14:cfRule>
          <x14:cfRule type="cellIs" priority="238" operator="equal" id="{5B60046B-8DE8-4E33-8282-039CCB87ED21}">
            <xm:f>'Listas 1'!$B$16</xm:f>
            <x14:dxf>
              <fill>
                <patternFill>
                  <bgColor rgb="FFFF6600"/>
                </patternFill>
              </fill>
            </x14:dxf>
          </x14:cfRule>
          <x14:cfRule type="cellIs" priority="237" operator="equal" id="{ACEF9357-C8BC-4BF6-B61C-B3B3E5A9225B}">
            <xm:f>'Listas 1'!$B$17</xm:f>
            <x14:dxf>
              <fill>
                <patternFill>
                  <bgColor rgb="FFFF6600"/>
                </patternFill>
              </fill>
            </x14:dxf>
          </x14:cfRule>
          <x14:cfRule type="cellIs" priority="236" operator="equal" id="{00B6675E-EA89-4E6F-BA9B-868586C692BF}">
            <xm:f>'Listas 1'!$B$18</xm:f>
            <x14:dxf>
              <fill>
                <patternFill>
                  <bgColor rgb="FFFF6600"/>
                </patternFill>
              </fill>
            </x14:dxf>
          </x14:cfRule>
          <x14:cfRule type="cellIs" priority="235" operator="equal" id="{52BCDA2B-AFE6-42B9-B65F-E9F1408198FB}">
            <xm:f>'Listas 1'!$B$19</xm:f>
            <x14:dxf>
              <fill>
                <patternFill>
                  <bgColor rgb="FFFF6600"/>
                </patternFill>
              </fill>
            </x14:dxf>
          </x14:cfRule>
          <x14:cfRule type="cellIs" priority="233" operator="equal" id="{4406949E-4DC2-45AE-96BA-6332BE7F4A4E}">
            <xm:f>'Listas 1'!$B$21</xm:f>
            <x14:dxf>
              <fill>
                <patternFill>
                  <bgColor rgb="FFFF6600"/>
                </patternFill>
              </fill>
            </x14:dxf>
          </x14:cfRule>
          <x14:cfRule type="cellIs" priority="232" operator="equal" id="{CAA541A2-A9F3-4D04-88B3-0868FF2A99F1}">
            <xm:f>'Listas 1'!$B$22</xm:f>
            <x14:dxf>
              <fill>
                <patternFill>
                  <bgColor rgb="FF9633FF"/>
                </patternFill>
              </fill>
            </x14:dxf>
          </x14:cfRule>
          <x14:cfRule type="cellIs" priority="245" operator="equal" id="{A401B8F5-39FF-44C1-A784-6E93F87ED963}">
            <xm:f>'Listas 1'!$B$9</xm:f>
            <x14:dxf>
              <fill>
                <patternFill>
                  <bgColor rgb="FF007AFF"/>
                </patternFill>
              </fill>
            </x14:dxf>
          </x14:cfRule>
          <x14:cfRule type="cellIs" priority="234" operator="equal" id="{FC0792F0-9E57-469D-9A33-6E91DC48FE41}">
            <xm:f>'Listas 1'!$B$20</xm:f>
            <x14:dxf>
              <fill>
                <patternFill>
                  <bgColor rgb="FFFF6600"/>
                </patternFill>
              </fill>
            </x14:dxf>
          </x14:cfRule>
          <x14:cfRule type="cellIs" priority="244" operator="equal" id="{5027D7DE-88C7-4D25-9D9A-E9543661E1FC}">
            <xm:f>'Listas 1'!$B$10</xm:f>
            <x14:dxf>
              <fill>
                <patternFill>
                  <bgColor rgb="FF2D9E2C"/>
                </patternFill>
              </fill>
            </x14:dxf>
          </x14:cfRule>
          <x14:cfRule type="cellIs" priority="246" operator="equal" id="{A39197CB-B71A-4B26-8F7F-C498709C481D}">
            <xm:f>'Listas 1'!$B$8</xm:f>
            <x14:dxf>
              <fill>
                <patternFill>
                  <bgColor rgb="FF007AFF"/>
                </patternFill>
              </fill>
            </x14:dxf>
          </x14:cfRule>
          <xm:sqref>B21</xm:sqref>
        </x14:conditionalFormatting>
        <x14:conditionalFormatting xmlns:xm="http://schemas.microsoft.com/office/excel/2006/main">
          <x14:cfRule type="cellIs" priority="231" operator="equal" id="{3D68141E-ECB6-4332-86BD-A2CCDAA21DDE}">
            <xm:f>'Listas 1'!$B$5</xm:f>
            <x14:dxf>
              <fill>
                <patternFill>
                  <bgColor rgb="FF007AFF"/>
                </patternFill>
              </fill>
            </x14:dxf>
          </x14:cfRule>
          <x14:cfRule type="cellIs" priority="230" operator="equal" id="{73A27799-40E0-4856-9775-19795CF7BD14}">
            <xm:f>'Listas 1'!$B$6</xm:f>
            <x14:dxf>
              <fill>
                <patternFill>
                  <bgColor rgb="FF007AFF"/>
                </patternFill>
              </fill>
            </x14:dxf>
          </x14:cfRule>
          <x14:cfRule type="cellIs" priority="229" operator="equal" id="{4AAC21E6-5EA5-47C9-BA30-A69C4D7FCA11}">
            <xm:f>'Listas 1'!$B$7</xm:f>
            <x14:dxf>
              <fill>
                <patternFill>
                  <bgColor rgb="FF007AFF"/>
                </patternFill>
              </fill>
            </x14:dxf>
          </x14:cfRule>
          <x14:cfRule type="cellIs" priority="228" operator="equal" id="{CC524F20-0C52-47D2-82D0-F1CEB9649DDC}">
            <xm:f>'Listas 1'!$B$8</xm:f>
            <x14:dxf>
              <fill>
                <patternFill>
                  <bgColor rgb="FF007AFF"/>
                </patternFill>
              </fill>
            </x14:dxf>
          </x14:cfRule>
          <x14:cfRule type="cellIs" priority="227" operator="equal" id="{9AF136C8-A014-4211-9D90-0BEC962A0674}">
            <xm:f>'Listas 1'!$B$9</xm:f>
            <x14:dxf>
              <fill>
                <patternFill>
                  <bgColor rgb="FF007AFF"/>
                </patternFill>
              </fill>
            </x14:dxf>
          </x14:cfRule>
          <x14:cfRule type="cellIs" priority="226" operator="equal" id="{90AC907D-B7A6-4C13-8DED-86B9F11C7FDA}">
            <xm:f>'Listas 1'!$B$10</xm:f>
            <x14:dxf>
              <fill>
                <patternFill>
                  <bgColor rgb="FF2D9E2C"/>
                </patternFill>
              </fill>
            </x14:dxf>
          </x14:cfRule>
          <x14:cfRule type="cellIs" priority="225" operator="equal" id="{164CFB81-C291-4DEA-9DAD-7333F6EF56D2}">
            <xm:f>'Listas 1'!$B$11</xm:f>
            <x14:dxf>
              <fill>
                <patternFill>
                  <bgColor rgb="FF2D9E2C"/>
                </patternFill>
              </fill>
            </x14:dxf>
          </x14:cfRule>
          <x14:cfRule type="cellIs" priority="224" operator="equal" id="{DDAECCEC-28A0-45C7-8EFC-C3E354BB8E26}">
            <xm:f>'Listas 1'!$B$12</xm:f>
            <x14:dxf>
              <fill>
                <patternFill>
                  <bgColor rgb="FF2D9E2C"/>
                </patternFill>
              </fill>
            </x14:dxf>
          </x14:cfRule>
          <x14:cfRule type="cellIs" priority="223" operator="equal" id="{B087850C-963D-4319-AB0B-2074DE450BEB}">
            <xm:f>'Listas 1'!$B$13</xm:f>
            <x14:dxf>
              <fill>
                <patternFill>
                  <bgColor rgb="FFFF6600"/>
                </patternFill>
              </fill>
            </x14:dxf>
          </x14:cfRule>
          <x14:cfRule type="cellIs" priority="222" operator="equal" id="{0883AF48-EB8A-4D98-B5EC-F8564C46B55B}">
            <xm:f>'Listas 1'!$B$14</xm:f>
            <x14:dxf>
              <fill>
                <patternFill>
                  <bgColor rgb="FFFF6600"/>
                </patternFill>
              </fill>
            </x14:dxf>
          </x14:cfRule>
          <x14:cfRule type="cellIs" priority="221" operator="equal" id="{E8EDF4F5-9B28-41F9-9076-7A9860FF9E49}">
            <xm:f>'Listas 1'!$B$15</xm:f>
            <x14:dxf>
              <fill>
                <patternFill>
                  <bgColor rgb="FFFF6600"/>
                </patternFill>
              </fill>
            </x14:dxf>
          </x14:cfRule>
          <x14:cfRule type="cellIs" priority="220" operator="equal" id="{48C280D8-BBA2-4F62-8E12-A8DE0BCEA96F}">
            <xm:f>'Listas 1'!$B$16</xm:f>
            <x14:dxf>
              <fill>
                <patternFill>
                  <bgColor rgb="FFFF6600"/>
                </patternFill>
              </fill>
            </x14:dxf>
          </x14:cfRule>
          <x14:cfRule type="cellIs" priority="219" operator="equal" id="{5D62BCF1-CDC2-46A8-9481-FB81F2A4DC56}">
            <xm:f>'Listas 1'!$B$17</xm:f>
            <x14:dxf>
              <fill>
                <patternFill>
                  <bgColor rgb="FFFF6600"/>
                </patternFill>
              </fill>
            </x14:dxf>
          </x14:cfRule>
          <x14:cfRule type="cellIs" priority="218" operator="equal" id="{BA78DFFB-645E-45C2-A748-1D2E0A39E02D}">
            <xm:f>'Listas 1'!$B$18</xm:f>
            <x14:dxf>
              <fill>
                <patternFill>
                  <bgColor rgb="FFFF6600"/>
                </patternFill>
              </fill>
            </x14:dxf>
          </x14:cfRule>
          <x14:cfRule type="cellIs" priority="217" operator="equal" id="{483DDB13-586A-4D49-A684-B5E719AE7C48}">
            <xm:f>'Listas 1'!$B$19</xm:f>
            <x14:dxf>
              <fill>
                <patternFill>
                  <bgColor rgb="FFFF6600"/>
                </patternFill>
              </fill>
            </x14:dxf>
          </x14:cfRule>
          <x14:cfRule type="cellIs" priority="215" operator="equal" id="{433185AC-64C6-4F68-9021-A77952A2F796}">
            <xm:f>'Listas 1'!$B$21</xm:f>
            <x14:dxf>
              <fill>
                <patternFill>
                  <bgColor rgb="FFFF6600"/>
                </patternFill>
              </fill>
            </x14:dxf>
          </x14:cfRule>
          <x14:cfRule type="cellIs" priority="214" operator="equal" id="{BD5A36FD-530B-4F5B-BF74-2B076B95FD53}">
            <xm:f>'Listas 1'!$B$22</xm:f>
            <x14:dxf>
              <fill>
                <patternFill>
                  <bgColor rgb="FF9633FF"/>
                </patternFill>
              </fill>
            </x14:dxf>
          </x14:cfRule>
          <x14:cfRule type="cellIs" priority="216" operator="equal" id="{D39729C9-C07E-41DF-950C-1D25AE727330}">
            <xm:f>'Listas 1'!$B$20</xm:f>
            <x14:dxf>
              <fill>
                <patternFill>
                  <bgColor rgb="FFFF6600"/>
                </patternFill>
              </fill>
            </x14:dxf>
          </x14:cfRule>
          <xm:sqref>B27</xm:sqref>
        </x14:conditionalFormatting>
        <x14:conditionalFormatting xmlns:xm="http://schemas.microsoft.com/office/excel/2006/main">
          <x14:cfRule type="cellIs" priority="213" operator="equal" id="{472E6153-07A9-4F80-9025-49AFDD2F3A0D}">
            <xm:f>'Listas 1'!$B$5</xm:f>
            <x14:dxf>
              <fill>
                <patternFill>
                  <bgColor rgb="FF007AFF"/>
                </patternFill>
              </fill>
            </x14:dxf>
          </x14:cfRule>
          <x14:cfRule type="cellIs" priority="212" operator="equal" id="{64A5D76B-44A4-4959-8580-B63614F9B30A}">
            <xm:f>'Listas 1'!$B$6</xm:f>
            <x14:dxf>
              <fill>
                <patternFill>
                  <bgColor rgb="FF007AFF"/>
                </patternFill>
              </fill>
            </x14:dxf>
          </x14:cfRule>
          <x14:cfRule type="cellIs" priority="211" operator="equal" id="{80D9E333-264D-4055-BDFB-F5E913C34CF3}">
            <xm:f>'Listas 1'!$B$7</xm:f>
            <x14:dxf>
              <fill>
                <patternFill>
                  <bgColor rgb="FF007AFF"/>
                </patternFill>
              </fill>
            </x14:dxf>
          </x14:cfRule>
          <x14:cfRule type="cellIs" priority="210" operator="equal" id="{6ED4A4BD-B106-41D7-B40E-A2162339F3BE}">
            <xm:f>'Listas 1'!$B$8</xm:f>
            <x14:dxf>
              <fill>
                <patternFill>
                  <bgColor rgb="FF007AFF"/>
                </patternFill>
              </fill>
            </x14:dxf>
          </x14:cfRule>
          <x14:cfRule type="cellIs" priority="209" operator="equal" id="{F0512A43-C218-47DC-9A24-A774BC6F700B}">
            <xm:f>'Listas 1'!$B$9</xm:f>
            <x14:dxf>
              <fill>
                <patternFill>
                  <bgColor rgb="FF007AFF"/>
                </patternFill>
              </fill>
            </x14:dxf>
          </x14:cfRule>
          <x14:cfRule type="cellIs" priority="208" operator="equal" id="{FC71F57A-8AE5-40E1-ADAC-47673F3B263C}">
            <xm:f>'Listas 1'!$B$10</xm:f>
            <x14:dxf>
              <fill>
                <patternFill>
                  <bgColor rgb="FF2D9E2C"/>
                </patternFill>
              </fill>
            </x14:dxf>
          </x14:cfRule>
          <x14:cfRule type="cellIs" priority="207" operator="equal" id="{FEC37EA8-788F-4AEC-AFD4-F49738EDB68E}">
            <xm:f>'Listas 1'!$B$11</xm:f>
            <x14:dxf>
              <fill>
                <patternFill>
                  <bgColor rgb="FF2D9E2C"/>
                </patternFill>
              </fill>
            </x14:dxf>
          </x14:cfRule>
          <x14:cfRule type="cellIs" priority="206" operator="equal" id="{9E61A774-3DCD-4A18-82FE-91CF42655334}">
            <xm:f>'Listas 1'!$B$12</xm:f>
            <x14:dxf>
              <fill>
                <patternFill>
                  <bgColor rgb="FF2D9E2C"/>
                </patternFill>
              </fill>
            </x14:dxf>
          </x14:cfRule>
          <x14:cfRule type="cellIs" priority="205" operator="equal" id="{453139C7-BB3E-4EC4-A492-5F5B4DAED04E}">
            <xm:f>'Listas 1'!$B$13</xm:f>
            <x14:dxf>
              <fill>
                <patternFill>
                  <bgColor rgb="FFFF6600"/>
                </patternFill>
              </fill>
            </x14:dxf>
          </x14:cfRule>
          <x14:cfRule type="cellIs" priority="204" operator="equal" id="{A415EA8A-A2FE-40CF-BF8D-AE2759C59F70}">
            <xm:f>'Listas 1'!$B$14</xm:f>
            <x14:dxf>
              <fill>
                <patternFill>
                  <bgColor rgb="FFFF6600"/>
                </patternFill>
              </fill>
            </x14:dxf>
          </x14:cfRule>
          <x14:cfRule type="cellIs" priority="200" operator="equal" id="{889AD6B4-0A3B-4DF6-BDC4-D2022C7CAFBD}">
            <xm:f>'Listas 1'!$B$18</xm:f>
            <x14:dxf>
              <fill>
                <patternFill>
                  <bgColor rgb="FFFF6600"/>
                </patternFill>
              </fill>
            </x14:dxf>
          </x14:cfRule>
          <x14:cfRule type="cellIs" priority="199" operator="equal" id="{4C862E27-FB1E-4EFD-86B8-45FA9CEA4403}">
            <xm:f>'Listas 1'!$B$19</xm:f>
            <x14:dxf>
              <fill>
                <patternFill>
                  <bgColor rgb="FFFF6600"/>
                </patternFill>
              </fill>
            </x14:dxf>
          </x14:cfRule>
          <x14:cfRule type="cellIs" priority="198" operator="equal" id="{E70DB8A8-3470-49B3-87F0-E5069159F416}">
            <xm:f>'Listas 1'!$B$20</xm:f>
            <x14:dxf>
              <fill>
                <patternFill>
                  <bgColor rgb="FFFF6600"/>
                </patternFill>
              </fill>
            </x14:dxf>
          </x14:cfRule>
          <x14:cfRule type="cellIs" priority="197" operator="equal" id="{D6EB53CF-E713-4C0E-B3FF-1688A8DD630E}">
            <xm:f>'Listas 1'!$B$21</xm:f>
            <x14:dxf>
              <fill>
                <patternFill>
                  <bgColor rgb="FFFF6600"/>
                </patternFill>
              </fill>
            </x14:dxf>
          </x14:cfRule>
          <x14:cfRule type="cellIs" priority="196" operator="equal" id="{83154FF5-4FE1-4534-970B-81535A838B0C}">
            <xm:f>'Listas 1'!$B$22</xm:f>
            <x14:dxf>
              <fill>
                <patternFill>
                  <bgColor rgb="FF9633FF"/>
                </patternFill>
              </fill>
            </x14:dxf>
          </x14:cfRule>
          <x14:cfRule type="cellIs" priority="203" operator="equal" id="{083C0F2D-F686-432E-B5F1-EB1F3C035819}">
            <xm:f>'Listas 1'!$B$15</xm:f>
            <x14:dxf>
              <fill>
                <patternFill>
                  <bgColor rgb="FFFF6600"/>
                </patternFill>
              </fill>
            </x14:dxf>
          </x14:cfRule>
          <x14:cfRule type="cellIs" priority="201" operator="equal" id="{448B5A4D-DF32-43FE-B7A8-EABF19D82935}">
            <xm:f>'Listas 1'!$B$17</xm:f>
            <x14:dxf>
              <fill>
                <patternFill>
                  <bgColor rgb="FFFF6600"/>
                </patternFill>
              </fill>
            </x14:dxf>
          </x14:cfRule>
          <x14:cfRule type="cellIs" priority="202" operator="equal" id="{2CD872C9-ED5F-4CED-83F3-B49EF28FE823}">
            <xm:f>'Listas 1'!$B$16</xm:f>
            <x14:dxf>
              <fill>
                <patternFill>
                  <bgColor rgb="FFFF6600"/>
                </patternFill>
              </fill>
            </x14:dxf>
          </x14:cfRule>
          <xm:sqref>B33</xm:sqref>
        </x14:conditionalFormatting>
        <x14:conditionalFormatting xmlns:xm="http://schemas.microsoft.com/office/excel/2006/main">
          <x14:cfRule type="cellIs" priority="195" operator="equal" id="{2FB06AD8-BB3E-42D7-97C8-51BE5E53B869}">
            <xm:f>'Listas 1'!$B$5</xm:f>
            <x14:dxf>
              <fill>
                <patternFill>
                  <bgColor rgb="FF007AFF"/>
                </patternFill>
              </fill>
            </x14:dxf>
          </x14:cfRule>
          <x14:cfRule type="cellIs" priority="194" operator="equal" id="{964105A3-4B71-4187-B989-0717B4638230}">
            <xm:f>'Listas 1'!$B$6</xm:f>
            <x14:dxf>
              <fill>
                <patternFill>
                  <bgColor rgb="FF007AFF"/>
                </patternFill>
              </fill>
            </x14:dxf>
          </x14:cfRule>
          <x14:cfRule type="cellIs" priority="193" operator="equal" id="{DA965DEB-82C8-4B01-B8B3-9E7F5398873C}">
            <xm:f>'Listas 1'!$B$7</xm:f>
            <x14:dxf>
              <fill>
                <patternFill>
                  <bgColor rgb="FF007AFF"/>
                </patternFill>
              </fill>
            </x14:dxf>
          </x14:cfRule>
          <x14:cfRule type="cellIs" priority="189" operator="equal" id="{B5A56961-8F48-40BC-B0F2-F8368C4BB4FB}">
            <xm:f>'Listas 1'!$B$11</xm:f>
            <x14:dxf>
              <fill>
                <patternFill>
                  <bgColor rgb="FF2D9E2C"/>
                </patternFill>
              </fill>
            </x14:dxf>
          </x14:cfRule>
          <x14:cfRule type="cellIs" priority="188" operator="equal" id="{FBA32752-C820-4C15-A48F-8A56C46EB838}">
            <xm:f>'Listas 1'!$B$12</xm:f>
            <x14:dxf>
              <fill>
                <patternFill>
                  <bgColor rgb="FF2D9E2C"/>
                </patternFill>
              </fill>
            </x14:dxf>
          </x14:cfRule>
          <x14:cfRule type="cellIs" priority="187" operator="equal" id="{2EACDCEC-D80F-4432-ACFF-57A8B9296FD7}">
            <xm:f>'Listas 1'!$B$13</xm:f>
            <x14:dxf>
              <fill>
                <patternFill>
                  <bgColor rgb="FFFF6600"/>
                </patternFill>
              </fill>
            </x14:dxf>
          </x14:cfRule>
          <x14:cfRule type="cellIs" priority="186" operator="equal" id="{4086C712-1905-4F4A-BD48-FFA119DCE6D5}">
            <xm:f>'Listas 1'!$B$14</xm:f>
            <x14:dxf>
              <fill>
                <patternFill>
                  <bgColor rgb="FFFF6600"/>
                </patternFill>
              </fill>
            </x14:dxf>
          </x14:cfRule>
          <x14:cfRule type="cellIs" priority="185" operator="equal" id="{8D4D47A5-2021-44D8-ACC6-5761442D248E}">
            <xm:f>'Listas 1'!$B$15</xm:f>
            <x14:dxf>
              <fill>
                <patternFill>
                  <bgColor rgb="FFFF6600"/>
                </patternFill>
              </fill>
            </x14:dxf>
          </x14:cfRule>
          <x14:cfRule type="cellIs" priority="184" operator="equal" id="{904A8875-B2B8-4330-A855-AA112D50901D}">
            <xm:f>'Listas 1'!$B$16</xm:f>
            <x14:dxf>
              <fill>
                <patternFill>
                  <bgColor rgb="FFFF6600"/>
                </patternFill>
              </fill>
            </x14:dxf>
          </x14:cfRule>
          <x14:cfRule type="cellIs" priority="183" operator="equal" id="{26EF88B5-2AA2-4C05-9F1C-7565A00FC132}">
            <xm:f>'Listas 1'!$B$17</xm:f>
            <x14:dxf>
              <fill>
                <patternFill>
                  <bgColor rgb="FFFF6600"/>
                </patternFill>
              </fill>
            </x14:dxf>
          </x14:cfRule>
          <x14:cfRule type="cellIs" priority="182" operator="equal" id="{F38DB32D-BCB3-401E-96A5-392BF8ACA13A}">
            <xm:f>'Listas 1'!$B$18</xm:f>
            <x14:dxf>
              <fill>
                <patternFill>
                  <bgColor rgb="FFFF6600"/>
                </patternFill>
              </fill>
            </x14:dxf>
          </x14:cfRule>
          <x14:cfRule type="cellIs" priority="181" operator="equal" id="{9CA2DEB6-1FF7-4645-9F68-083791909A69}">
            <xm:f>'Listas 1'!$B$19</xm:f>
            <x14:dxf>
              <fill>
                <patternFill>
                  <bgColor rgb="FFFF6600"/>
                </patternFill>
              </fill>
            </x14:dxf>
          </x14:cfRule>
          <x14:cfRule type="cellIs" priority="180" operator="equal" id="{E308A058-42BB-4D26-89D0-7FA3B7A41098}">
            <xm:f>'Listas 1'!$B$20</xm:f>
            <x14:dxf>
              <fill>
                <patternFill>
                  <bgColor rgb="FFFF6600"/>
                </patternFill>
              </fill>
            </x14:dxf>
          </x14:cfRule>
          <x14:cfRule type="cellIs" priority="179" operator="equal" id="{157D964D-C97D-4F61-A494-AA241CBED5DB}">
            <xm:f>'Listas 1'!$B$21</xm:f>
            <x14:dxf>
              <fill>
                <patternFill>
                  <bgColor rgb="FFFF6600"/>
                </patternFill>
              </fill>
            </x14:dxf>
          </x14:cfRule>
          <x14:cfRule type="cellIs" priority="178" operator="equal" id="{99D25AB7-7092-4C74-BA32-4CDA05630744}">
            <xm:f>'Listas 1'!$B$22</xm:f>
            <x14:dxf>
              <fill>
                <patternFill>
                  <bgColor rgb="FF9633FF"/>
                </patternFill>
              </fill>
            </x14:dxf>
          </x14:cfRule>
          <x14:cfRule type="cellIs" priority="191" operator="equal" id="{C484F444-5FFA-4C47-8F4D-724F6F5738A5}">
            <xm:f>'Listas 1'!$B$9</xm:f>
            <x14:dxf>
              <fill>
                <patternFill>
                  <bgColor rgb="FF007AFF"/>
                </patternFill>
              </fill>
            </x14:dxf>
          </x14:cfRule>
          <x14:cfRule type="cellIs" priority="190" operator="equal" id="{BFB9A248-4F4E-4FE8-BB27-6A94481E3490}">
            <xm:f>'Listas 1'!$B$10</xm:f>
            <x14:dxf>
              <fill>
                <patternFill>
                  <bgColor rgb="FF2D9E2C"/>
                </patternFill>
              </fill>
            </x14:dxf>
          </x14:cfRule>
          <x14:cfRule type="cellIs" priority="192" operator="equal" id="{9D6E3A9A-8B1A-4044-8FF3-98B79966CA9D}">
            <xm:f>'Listas 1'!$B$8</xm:f>
            <x14:dxf>
              <fill>
                <patternFill>
                  <bgColor rgb="FF007AFF"/>
                </patternFill>
              </fill>
            </x14:dxf>
          </x14:cfRule>
          <xm:sqref>B39</xm:sqref>
        </x14:conditionalFormatting>
        <x14:conditionalFormatting xmlns:xm="http://schemas.microsoft.com/office/excel/2006/main">
          <x14:cfRule type="cellIs" priority="174" operator="equal" id="{5E89F4E6-FF06-4C27-8469-8D6898FE3BE3}">
            <xm:f>'Listas 1'!$B$8</xm:f>
            <x14:dxf>
              <fill>
                <patternFill>
                  <bgColor rgb="FF007AFF"/>
                </patternFill>
              </fill>
            </x14:dxf>
          </x14:cfRule>
          <x14:cfRule type="cellIs" priority="173" operator="equal" id="{6EFC699C-C59A-4B7B-8A91-C1F70FA057DE}">
            <xm:f>'Listas 1'!$B$9</xm:f>
            <x14:dxf>
              <fill>
                <patternFill>
                  <bgColor rgb="FF007AFF"/>
                </patternFill>
              </fill>
            </x14:dxf>
          </x14:cfRule>
          <x14:cfRule type="cellIs" priority="172" operator="equal" id="{357EFEAA-0881-411B-90F9-3B228D51EE7C}">
            <xm:f>'Listas 1'!$B$10</xm:f>
            <x14:dxf>
              <fill>
                <patternFill>
                  <bgColor rgb="FF2D9E2C"/>
                </patternFill>
              </fill>
            </x14:dxf>
          </x14:cfRule>
          <x14:cfRule type="cellIs" priority="171" operator="equal" id="{076722A5-413A-47F0-BFF6-B7C22B346AD0}">
            <xm:f>'Listas 1'!$B$11</xm:f>
            <x14:dxf>
              <fill>
                <patternFill>
                  <bgColor rgb="FF2D9E2C"/>
                </patternFill>
              </fill>
            </x14:dxf>
          </x14:cfRule>
          <x14:cfRule type="cellIs" priority="170" operator="equal" id="{5A2DA029-E3E6-4E49-A726-BC69FD098314}">
            <xm:f>'Listas 1'!$B$12</xm:f>
            <x14:dxf>
              <fill>
                <patternFill>
                  <bgColor rgb="FF2D9E2C"/>
                </patternFill>
              </fill>
            </x14:dxf>
          </x14:cfRule>
          <x14:cfRule type="cellIs" priority="177" operator="equal" id="{2BD29694-0A5A-4C2E-971D-CD4CAB973154}">
            <xm:f>'Listas 1'!$B$5</xm:f>
            <x14:dxf>
              <fill>
                <patternFill>
                  <bgColor rgb="FF007AFF"/>
                </patternFill>
              </fill>
            </x14:dxf>
          </x14:cfRule>
          <x14:cfRule type="cellIs" priority="168" operator="equal" id="{ABB36F07-80D7-4FAA-A820-63D339CB3571}">
            <xm:f>'Listas 1'!$B$14</xm:f>
            <x14:dxf>
              <fill>
                <patternFill>
                  <bgColor rgb="FFFF6600"/>
                </patternFill>
              </fill>
            </x14:dxf>
          </x14:cfRule>
          <x14:cfRule type="cellIs" priority="166" operator="equal" id="{F62CF0BD-0501-4015-B9C3-C5001BF898A7}">
            <xm:f>'Listas 1'!$B$16</xm:f>
            <x14:dxf>
              <fill>
                <patternFill>
                  <bgColor rgb="FFFF6600"/>
                </patternFill>
              </fill>
            </x14:dxf>
          </x14:cfRule>
          <x14:cfRule type="cellIs" priority="165" operator="equal" id="{357CD596-C0F2-47F8-9CB0-F5BFDF96BC40}">
            <xm:f>'Listas 1'!$B$17</xm:f>
            <x14:dxf>
              <fill>
                <patternFill>
                  <bgColor rgb="FFFF6600"/>
                </patternFill>
              </fill>
            </x14:dxf>
          </x14:cfRule>
          <x14:cfRule type="cellIs" priority="164" operator="equal" id="{AB60B0D8-2188-417B-BE0E-6511D8A7BBBA}">
            <xm:f>'Listas 1'!$B$18</xm:f>
            <x14:dxf>
              <fill>
                <patternFill>
                  <bgColor rgb="FFFF6600"/>
                </patternFill>
              </fill>
            </x14:dxf>
          </x14:cfRule>
          <x14:cfRule type="cellIs" priority="167" operator="equal" id="{5B72B3DC-06F1-4797-8167-535AF1908642}">
            <xm:f>'Listas 1'!$B$15</xm:f>
            <x14:dxf>
              <fill>
                <patternFill>
                  <bgColor rgb="FFFF6600"/>
                </patternFill>
              </fill>
            </x14:dxf>
          </x14:cfRule>
          <x14:cfRule type="cellIs" priority="163" operator="equal" id="{11FE498D-B594-40E9-91B8-16CCD14656DB}">
            <xm:f>'Listas 1'!$B$19</xm:f>
            <x14:dxf>
              <fill>
                <patternFill>
                  <bgColor rgb="FFFF6600"/>
                </patternFill>
              </fill>
            </x14:dxf>
          </x14:cfRule>
          <x14:cfRule type="cellIs" priority="162" operator="equal" id="{CDBF3626-787C-45DB-A50A-56B965D452AA}">
            <xm:f>'Listas 1'!$B$20</xm:f>
            <x14:dxf>
              <fill>
                <patternFill>
                  <bgColor rgb="FFFF6600"/>
                </patternFill>
              </fill>
            </x14:dxf>
          </x14:cfRule>
          <x14:cfRule type="cellIs" priority="161" operator="equal" id="{116E503C-3928-435B-B96D-0BB993142247}">
            <xm:f>'Listas 1'!$B$21</xm:f>
            <x14:dxf>
              <fill>
                <patternFill>
                  <bgColor rgb="FFFF6600"/>
                </patternFill>
              </fill>
            </x14:dxf>
          </x14:cfRule>
          <x14:cfRule type="cellIs" priority="160" operator="equal" id="{624CB94D-77D4-47FF-BEB9-AB48F209BDF8}">
            <xm:f>'Listas 1'!$B$22</xm:f>
            <x14:dxf>
              <fill>
                <patternFill>
                  <bgColor rgb="FF9633FF"/>
                </patternFill>
              </fill>
            </x14:dxf>
          </x14:cfRule>
          <x14:cfRule type="cellIs" priority="169" operator="equal" id="{A2E6DD42-6BC0-400B-BEE0-88EEB23EFF2A}">
            <xm:f>'Listas 1'!$B$13</xm:f>
            <x14:dxf>
              <fill>
                <patternFill>
                  <bgColor rgb="FFFF6600"/>
                </patternFill>
              </fill>
            </x14:dxf>
          </x14:cfRule>
          <x14:cfRule type="cellIs" priority="176" operator="equal" id="{F567B330-899A-4384-98DD-D46297540DE7}">
            <xm:f>'Listas 1'!$B$6</xm:f>
            <x14:dxf>
              <fill>
                <patternFill>
                  <bgColor rgb="FF007AFF"/>
                </patternFill>
              </fill>
            </x14:dxf>
          </x14:cfRule>
          <x14:cfRule type="cellIs" priority="175" operator="equal" id="{AA5C4172-3CC8-42BC-8DBA-B2D03F540533}">
            <xm:f>'Listas 1'!$B$7</xm:f>
            <x14:dxf>
              <fill>
                <patternFill>
                  <bgColor rgb="FF007AFF"/>
                </patternFill>
              </fill>
            </x14:dxf>
          </x14:cfRule>
          <xm:sqref>B45</xm:sqref>
        </x14:conditionalFormatting>
        <x14:conditionalFormatting xmlns:xm="http://schemas.microsoft.com/office/excel/2006/main">
          <x14:cfRule type="cellIs" priority="156" operator="equal" id="{35E42106-A0E6-417A-B3CE-7C0E844B354F}">
            <xm:f>'Listas 1'!$B$8</xm:f>
            <x14:dxf>
              <fill>
                <patternFill>
                  <bgColor rgb="FF007AFF"/>
                </patternFill>
              </fill>
            </x14:dxf>
          </x14:cfRule>
          <x14:cfRule type="cellIs" priority="155" operator="equal" id="{F6848D2F-B6EE-40F4-BD60-425270C63869}">
            <xm:f>'Listas 1'!$B$9</xm:f>
            <x14:dxf>
              <fill>
                <patternFill>
                  <bgColor rgb="FF007AFF"/>
                </patternFill>
              </fill>
            </x14:dxf>
          </x14:cfRule>
          <x14:cfRule type="cellIs" priority="159" operator="equal" id="{ACC05326-DE84-442C-8A4E-1D444B75DDD4}">
            <xm:f>'Listas 1'!$B$5</xm:f>
            <x14:dxf>
              <fill>
                <patternFill>
                  <bgColor rgb="FF007AFF"/>
                </patternFill>
              </fill>
            </x14:dxf>
          </x14:cfRule>
          <x14:cfRule type="cellIs" priority="153" operator="equal" id="{EEEF7380-DC81-447A-B601-2EFD22EC2324}">
            <xm:f>'Listas 1'!$B$11</xm:f>
            <x14:dxf>
              <fill>
                <patternFill>
                  <bgColor rgb="FF2D9E2C"/>
                </patternFill>
              </fill>
            </x14:dxf>
          </x14:cfRule>
          <x14:cfRule type="cellIs" priority="152" operator="equal" id="{86411092-1D96-4EF3-B0E8-0A760D996A1E}">
            <xm:f>'Listas 1'!$B$12</xm:f>
            <x14:dxf>
              <fill>
                <patternFill>
                  <bgColor rgb="FF2D9E2C"/>
                </patternFill>
              </fill>
            </x14:dxf>
          </x14:cfRule>
          <x14:cfRule type="cellIs" priority="151" operator="equal" id="{02BF99F1-9207-4D1A-8955-5FE0966F61EC}">
            <xm:f>'Listas 1'!$B$13</xm:f>
            <x14:dxf>
              <fill>
                <patternFill>
                  <bgColor rgb="FFFF6600"/>
                </patternFill>
              </fill>
            </x14:dxf>
          </x14:cfRule>
          <x14:cfRule type="cellIs" priority="150" operator="equal" id="{A98CAACC-8E5F-412E-A92F-196FEBB80B50}">
            <xm:f>'Listas 1'!$B$14</xm:f>
            <x14:dxf>
              <fill>
                <patternFill>
                  <bgColor rgb="FFFF6600"/>
                </patternFill>
              </fill>
            </x14:dxf>
          </x14:cfRule>
          <x14:cfRule type="cellIs" priority="149" operator="equal" id="{00487BDF-6A67-444B-9802-F22C3A99F1C1}">
            <xm:f>'Listas 1'!$B$15</xm:f>
            <x14:dxf>
              <fill>
                <patternFill>
                  <bgColor rgb="FFFF6600"/>
                </patternFill>
              </fill>
            </x14:dxf>
          </x14:cfRule>
          <x14:cfRule type="cellIs" priority="148" operator="equal" id="{9D24ECB6-009D-4D8C-9998-9F01934458D6}">
            <xm:f>'Listas 1'!$B$16</xm:f>
            <x14:dxf>
              <fill>
                <patternFill>
                  <bgColor rgb="FFFF6600"/>
                </patternFill>
              </fill>
            </x14:dxf>
          </x14:cfRule>
          <x14:cfRule type="cellIs" priority="147" operator="equal" id="{EAF8D27E-5100-432C-ACE0-E05A85B3F58D}">
            <xm:f>'Listas 1'!$B$17</xm:f>
            <x14:dxf>
              <fill>
                <patternFill>
                  <bgColor rgb="FFFF6600"/>
                </patternFill>
              </fill>
            </x14:dxf>
          </x14:cfRule>
          <x14:cfRule type="cellIs" priority="146" operator="equal" id="{7E8B66B1-0CFA-40A6-A948-9F1211954CB8}">
            <xm:f>'Listas 1'!$B$18</xm:f>
            <x14:dxf>
              <fill>
                <patternFill>
                  <bgColor rgb="FFFF6600"/>
                </patternFill>
              </fill>
            </x14:dxf>
          </x14:cfRule>
          <x14:cfRule type="cellIs" priority="145" operator="equal" id="{1A76D26E-FF49-4566-960D-0C677D26C000}">
            <xm:f>'Listas 1'!$B$19</xm:f>
            <x14:dxf>
              <fill>
                <patternFill>
                  <bgColor rgb="FFFF6600"/>
                </patternFill>
              </fill>
            </x14:dxf>
          </x14:cfRule>
          <x14:cfRule type="cellIs" priority="144" operator="equal" id="{7276B1B7-0C39-4216-87EB-389AEA0E5943}">
            <xm:f>'Listas 1'!$B$20</xm:f>
            <x14:dxf>
              <fill>
                <patternFill>
                  <bgColor rgb="FFFF6600"/>
                </patternFill>
              </fill>
            </x14:dxf>
          </x14:cfRule>
          <x14:cfRule type="cellIs" priority="143" operator="equal" id="{6C991A8F-66B4-4DE8-ABAA-E9092E148A0C}">
            <xm:f>'Listas 1'!$B$21</xm:f>
            <x14:dxf>
              <fill>
                <patternFill>
                  <bgColor rgb="FFFF6600"/>
                </patternFill>
              </fill>
            </x14:dxf>
          </x14:cfRule>
          <x14:cfRule type="cellIs" priority="142" operator="equal" id="{532C04D5-C60D-4264-9DA5-D936505188E8}">
            <xm:f>'Listas 1'!$B$22</xm:f>
            <x14:dxf>
              <fill>
                <patternFill>
                  <bgColor rgb="FF9633FF"/>
                </patternFill>
              </fill>
            </x14:dxf>
          </x14:cfRule>
          <x14:cfRule type="cellIs" priority="158" operator="equal" id="{588DDED7-6B3D-40B8-9185-AB82C218374D}">
            <xm:f>'Listas 1'!$B$6</xm:f>
            <x14:dxf>
              <fill>
                <patternFill>
                  <bgColor rgb="FF007AFF"/>
                </patternFill>
              </fill>
            </x14:dxf>
          </x14:cfRule>
          <x14:cfRule type="cellIs" priority="157" operator="equal" id="{4DAE937A-A3AF-429B-A08E-FB85F9F5907D}">
            <xm:f>'Listas 1'!$B$7</xm:f>
            <x14:dxf>
              <fill>
                <patternFill>
                  <bgColor rgb="FF007AFF"/>
                </patternFill>
              </fill>
            </x14:dxf>
          </x14:cfRule>
          <x14:cfRule type="cellIs" priority="154" operator="equal" id="{52E74B1E-980E-4E77-BE7C-757A7D2CDD42}">
            <xm:f>'Listas 1'!$B$10</xm:f>
            <x14:dxf>
              <fill>
                <patternFill>
                  <bgColor rgb="FF2D9E2C"/>
                </patternFill>
              </fill>
            </x14:dxf>
          </x14:cfRule>
          <xm:sqref>B51</xm:sqref>
        </x14:conditionalFormatting>
        <x14:conditionalFormatting xmlns:xm="http://schemas.microsoft.com/office/excel/2006/main">
          <x14:cfRule type="cellIs" priority="127" operator="equal" id="{4A9D924D-279C-480C-B4F8-845E736337F7}">
            <xm:f>'Listas 1'!$B$19</xm:f>
            <x14:dxf>
              <fill>
                <patternFill>
                  <bgColor rgb="FFFF6600"/>
                </patternFill>
              </fill>
            </x14:dxf>
          </x14:cfRule>
          <x14:cfRule type="cellIs" priority="128" operator="equal" id="{B9312058-4743-4116-A6FC-71165086782C}">
            <xm:f>'Listas 1'!$B$18</xm:f>
            <x14:dxf>
              <fill>
                <patternFill>
                  <bgColor rgb="FFFF6600"/>
                </patternFill>
              </fill>
            </x14:dxf>
          </x14:cfRule>
          <x14:cfRule type="cellIs" priority="129" operator="equal" id="{47B2446D-3F2D-4E98-B596-997189729EB4}">
            <xm:f>'Listas 1'!$B$17</xm:f>
            <x14:dxf>
              <fill>
                <patternFill>
                  <bgColor rgb="FFFF6600"/>
                </patternFill>
              </fill>
            </x14:dxf>
          </x14:cfRule>
          <x14:cfRule type="cellIs" priority="130" operator="equal" id="{52C50E4A-53CC-4EA7-847D-87EE1CF38FBD}">
            <xm:f>'Listas 1'!$B$16</xm:f>
            <x14:dxf>
              <fill>
                <patternFill>
                  <bgColor rgb="FFFF6600"/>
                </patternFill>
              </fill>
            </x14:dxf>
          </x14:cfRule>
          <x14:cfRule type="cellIs" priority="131" operator="equal" id="{FF842BA7-BC2D-4CCF-A124-30041BAA0556}">
            <xm:f>'Listas 1'!$B$15</xm:f>
            <x14:dxf>
              <fill>
                <patternFill>
                  <bgColor rgb="FFFF6600"/>
                </patternFill>
              </fill>
            </x14:dxf>
          </x14:cfRule>
          <x14:cfRule type="cellIs" priority="132" operator="equal" id="{A0B225A0-C10A-44E2-BE8E-C7C0EE9DBF70}">
            <xm:f>'Listas 1'!$B$14</xm:f>
            <x14:dxf>
              <fill>
                <patternFill>
                  <bgColor rgb="FFFF6600"/>
                </patternFill>
              </fill>
            </x14:dxf>
          </x14:cfRule>
          <x14:cfRule type="cellIs" priority="133" operator="equal" id="{858D88C1-4A89-4A3F-BDBF-FFF4539F51B8}">
            <xm:f>'Listas 1'!$B$13</xm:f>
            <x14:dxf>
              <fill>
                <patternFill>
                  <bgColor rgb="FFFF6600"/>
                </patternFill>
              </fill>
            </x14:dxf>
          </x14:cfRule>
          <x14:cfRule type="cellIs" priority="134" operator="equal" id="{CA0E028A-D123-42EA-B363-B998A2EB88B8}">
            <xm:f>'Listas 1'!$B$12</xm:f>
            <x14:dxf>
              <fill>
                <patternFill>
                  <bgColor rgb="FF2D9E2C"/>
                </patternFill>
              </fill>
            </x14:dxf>
          </x14:cfRule>
          <x14:cfRule type="cellIs" priority="135" operator="equal" id="{2D86A034-0700-42BA-AD96-22016A60D542}">
            <xm:f>'Listas 1'!$B$11</xm:f>
            <x14:dxf>
              <fill>
                <patternFill>
                  <bgColor rgb="FF2D9E2C"/>
                </patternFill>
              </fill>
            </x14:dxf>
          </x14:cfRule>
          <x14:cfRule type="cellIs" priority="136" operator="equal" id="{8CE80AE0-8F2A-4407-9FCC-31B795B9D993}">
            <xm:f>'Listas 1'!$B$10</xm:f>
            <x14:dxf>
              <fill>
                <patternFill>
                  <bgColor rgb="FF2D9E2C"/>
                </patternFill>
              </fill>
            </x14:dxf>
          </x14:cfRule>
          <x14:cfRule type="cellIs" priority="137" operator="equal" id="{FC5DC508-149F-4998-89C2-4265BC7C336C}">
            <xm:f>'Listas 1'!$B$9</xm:f>
            <x14:dxf>
              <fill>
                <patternFill>
                  <bgColor rgb="FF007AFF"/>
                </patternFill>
              </fill>
            </x14:dxf>
          </x14:cfRule>
          <x14:cfRule type="cellIs" priority="138" operator="equal" id="{6F9BF697-F005-4BB7-A7FE-8BB3BC0119EA}">
            <xm:f>'Listas 1'!$B$8</xm:f>
            <x14:dxf>
              <fill>
                <patternFill>
                  <bgColor rgb="FF007AFF"/>
                </patternFill>
              </fill>
            </x14:dxf>
          </x14:cfRule>
          <x14:cfRule type="cellIs" priority="139" operator="equal" id="{D8031222-4C49-4C98-9013-79D46154AFC6}">
            <xm:f>'Listas 1'!$B$7</xm:f>
            <x14:dxf>
              <fill>
                <patternFill>
                  <bgColor rgb="FF007AFF"/>
                </patternFill>
              </fill>
            </x14:dxf>
          </x14:cfRule>
          <x14:cfRule type="cellIs" priority="140" operator="equal" id="{A4174918-6877-4068-A660-6037151F1198}">
            <xm:f>'Listas 1'!$B$6</xm:f>
            <x14:dxf>
              <fill>
                <patternFill>
                  <bgColor rgb="FF007AFF"/>
                </patternFill>
              </fill>
            </x14:dxf>
          </x14:cfRule>
          <x14:cfRule type="cellIs" priority="141" operator="equal" id="{1DA634AE-C4E7-4841-8FE7-16B0DCC17470}">
            <xm:f>'Listas 1'!$B$5</xm:f>
            <x14:dxf>
              <fill>
                <patternFill>
                  <bgColor rgb="FF007AFF"/>
                </patternFill>
              </fill>
            </x14:dxf>
          </x14:cfRule>
          <x14:cfRule type="cellIs" priority="124" operator="equal" id="{1CF1F44C-0789-41C2-8141-13ED1E068417}">
            <xm:f>'Listas 1'!$B$22</xm:f>
            <x14:dxf>
              <fill>
                <patternFill>
                  <bgColor rgb="FF9633FF"/>
                </patternFill>
              </fill>
            </x14:dxf>
          </x14:cfRule>
          <x14:cfRule type="cellIs" priority="125" operator="equal" id="{A700D3E5-D0E5-4CC7-B1A4-C12FA735B20F}">
            <xm:f>'Listas 1'!$B$21</xm:f>
            <x14:dxf>
              <fill>
                <patternFill>
                  <bgColor rgb="FFFF6600"/>
                </patternFill>
              </fill>
            </x14:dxf>
          </x14:cfRule>
          <x14:cfRule type="cellIs" priority="126" operator="equal" id="{E6722474-6389-4A85-A023-06D6A04A3D5C}">
            <xm:f>'Listas 1'!$B$20</xm:f>
            <x14:dxf>
              <fill>
                <patternFill>
                  <bgColor rgb="FFFF6600"/>
                </patternFill>
              </fill>
            </x14:dxf>
          </x14:cfRule>
          <xm:sqref>B57</xm:sqref>
        </x14:conditionalFormatting>
        <x14:conditionalFormatting xmlns:xm="http://schemas.microsoft.com/office/excel/2006/main">
          <x14:cfRule type="cellIs" priority="120" operator="equal" id="{A9EBEFE6-3BAD-402C-9684-9014904E8C71}">
            <xm:f>'Listas 1'!$B$8</xm:f>
            <x14:dxf>
              <fill>
                <patternFill>
                  <bgColor rgb="FF007AFF"/>
                </patternFill>
              </fill>
            </x14:dxf>
          </x14:cfRule>
          <x14:cfRule type="cellIs" priority="119" operator="equal" id="{223C8D39-A07C-4014-A9B9-DAACAC3FB18F}">
            <xm:f>'Listas 1'!$B$9</xm:f>
            <x14:dxf>
              <fill>
                <patternFill>
                  <bgColor rgb="FF007AFF"/>
                </patternFill>
              </fill>
            </x14:dxf>
          </x14:cfRule>
          <x14:cfRule type="cellIs" priority="118" operator="equal" id="{5165C5B7-0D25-4F83-8659-22252182BF71}">
            <xm:f>'Listas 1'!$B$10</xm:f>
            <x14:dxf>
              <fill>
                <patternFill>
                  <bgColor rgb="FF2D9E2C"/>
                </patternFill>
              </fill>
            </x14:dxf>
          </x14:cfRule>
          <x14:cfRule type="cellIs" priority="117" operator="equal" id="{48A35E63-F450-4A0A-AA1C-DFD36909023D}">
            <xm:f>'Listas 1'!$B$11</xm:f>
            <x14:dxf>
              <fill>
                <patternFill>
                  <bgColor rgb="FF2D9E2C"/>
                </patternFill>
              </fill>
            </x14:dxf>
          </x14:cfRule>
          <x14:cfRule type="cellIs" priority="116" operator="equal" id="{71B7B4B5-C79E-4A3C-92C1-AD341646F668}">
            <xm:f>'Listas 1'!$B$12</xm:f>
            <x14:dxf>
              <fill>
                <patternFill>
                  <bgColor rgb="FF2D9E2C"/>
                </patternFill>
              </fill>
            </x14:dxf>
          </x14:cfRule>
          <x14:cfRule type="cellIs" priority="115" operator="equal" id="{B54A5177-6863-446E-9F6A-284EB9819060}">
            <xm:f>'Listas 1'!$B$13</xm:f>
            <x14:dxf>
              <fill>
                <patternFill>
                  <bgColor rgb="FFFF6600"/>
                </patternFill>
              </fill>
            </x14:dxf>
          </x14:cfRule>
          <x14:cfRule type="cellIs" priority="114" operator="equal" id="{6BFFC64F-20C7-4845-9132-583CD8515203}">
            <xm:f>'Listas 1'!$B$14</xm:f>
            <x14:dxf>
              <fill>
                <patternFill>
                  <bgColor rgb="FFFF6600"/>
                </patternFill>
              </fill>
            </x14:dxf>
          </x14:cfRule>
          <x14:cfRule type="cellIs" priority="113" operator="equal" id="{B9030F2A-8396-4744-8F3D-3DA14A66194E}">
            <xm:f>'Listas 1'!$B$15</xm:f>
            <x14:dxf>
              <fill>
                <patternFill>
                  <bgColor rgb="FFFF6600"/>
                </patternFill>
              </fill>
            </x14:dxf>
          </x14:cfRule>
          <x14:cfRule type="cellIs" priority="112" operator="equal" id="{98187150-8543-4511-B3BC-7BC69E4338BF}">
            <xm:f>'Listas 1'!$B$16</xm:f>
            <x14:dxf>
              <fill>
                <patternFill>
                  <bgColor rgb="FFFF6600"/>
                </patternFill>
              </fill>
            </x14:dxf>
          </x14:cfRule>
          <x14:cfRule type="cellIs" priority="111" operator="equal" id="{AD8066CC-5E84-438F-B579-CD783B6DF9A5}">
            <xm:f>'Listas 1'!$B$17</xm:f>
            <x14:dxf>
              <fill>
                <patternFill>
                  <bgColor rgb="FFFF6600"/>
                </patternFill>
              </fill>
            </x14:dxf>
          </x14:cfRule>
          <x14:cfRule type="cellIs" priority="110" operator="equal" id="{FA4BB9F3-3D3B-4190-BAEF-2BB605606DA2}">
            <xm:f>'Listas 1'!$B$18</xm:f>
            <x14:dxf>
              <fill>
                <patternFill>
                  <bgColor rgb="FFFF6600"/>
                </patternFill>
              </fill>
            </x14:dxf>
          </x14:cfRule>
          <x14:cfRule type="cellIs" priority="109" operator="equal" id="{6540FAF6-AF16-4504-A4C1-41B3E9C526B9}">
            <xm:f>'Listas 1'!$B$19</xm:f>
            <x14:dxf>
              <fill>
                <patternFill>
                  <bgColor rgb="FFFF6600"/>
                </patternFill>
              </fill>
            </x14:dxf>
          </x14:cfRule>
          <x14:cfRule type="cellIs" priority="108" operator="equal" id="{783B424E-937A-4964-8F97-4BF3A3F1EF3D}">
            <xm:f>'Listas 1'!$B$20</xm:f>
            <x14:dxf>
              <fill>
                <patternFill>
                  <bgColor rgb="FFFF6600"/>
                </patternFill>
              </fill>
            </x14:dxf>
          </x14:cfRule>
          <x14:cfRule type="cellIs" priority="107" operator="equal" id="{1ACB15B3-7739-4C38-A428-EA2C454F27C1}">
            <xm:f>'Listas 1'!$B$21</xm:f>
            <x14:dxf>
              <fill>
                <patternFill>
                  <bgColor rgb="FFFF6600"/>
                </patternFill>
              </fill>
            </x14:dxf>
          </x14:cfRule>
          <x14:cfRule type="cellIs" priority="106" operator="equal" id="{24F67ABF-B931-417F-8B7D-A95C05F8FBE3}">
            <xm:f>'Listas 1'!$B$22</xm:f>
            <x14:dxf>
              <fill>
                <patternFill>
                  <bgColor rgb="FF9633FF"/>
                </patternFill>
              </fill>
            </x14:dxf>
          </x14:cfRule>
          <x14:cfRule type="cellIs" priority="121" operator="equal" id="{340AF902-9AF2-496E-8650-00AA4E621F53}">
            <xm:f>'Listas 1'!$B$7</xm:f>
            <x14:dxf>
              <fill>
                <patternFill>
                  <bgColor rgb="FF007AFF"/>
                </patternFill>
              </fill>
            </x14:dxf>
          </x14:cfRule>
          <x14:cfRule type="cellIs" priority="122" operator="equal" id="{2ED04F83-CA5B-41F0-B46A-4D910D427243}">
            <xm:f>'Listas 1'!$B$6</xm:f>
            <x14:dxf>
              <fill>
                <patternFill>
                  <bgColor rgb="FF007AFF"/>
                </patternFill>
              </fill>
            </x14:dxf>
          </x14:cfRule>
          <x14:cfRule type="cellIs" priority="123" operator="equal" id="{73ECA98B-EDC8-49B1-B635-CEBE62FEA477}">
            <xm:f>'Listas 1'!$B$5</xm:f>
            <x14:dxf>
              <fill>
                <patternFill>
                  <bgColor rgb="FF007AFF"/>
                </patternFill>
              </fill>
            </x14:dxf>
          </x14:cfRule>
          <xm:sqref>B63</xm:sqref>
        </x14:conditionalFormatting>
      </x14:conditionalFormattings>
    </ext>
    <ext xmlns:x14="http://schemas.microsoft.com/office/spreadsheetml/2009/9/main" uri="{CCE6A557-97BC-4b89-ADB6-D9C93CAAB3DF}">
      <x14:dataValidations xmlns:xm="http://schemas.microsoft.com/office/excel/2006/main" count="15">
        <x14:dataValidation type="list" allowBlank="1" showInputMessage="1" showErrorMessage="1" xr:uid="{EA576319-C4E8-4BA5-823E-730958CACD92}">
          <x14:formula1>
            <xm:f>'Listas 1'!$B$5:$B$22</xm:f>
          </x14:formula1>
          <xm:sqref>B9 B15 B21 B27 B33 B39 B45 B51 B57 B63</xm:sqref>
        </x14:dataValidation>
        <x14:dataValidation type="list" allowBlank="1" showInputMessage="1" showErrorMessage="1" xr:uid="{C989A954-87C7-4D7F-8E8A-FCCC2FF0A9A8}">
          <x14:formula1>
            <xm:f>'Opciones Tratamiento'!$E$2:$E$4</xm:f>
          </x14:formula1>
          <xm:sqref>E9:E68</xm:sqref>
        </x14:dataValidation>
        <x14:dataValidation type="list" allowBlank="1" showInputMessage="1" showErrorMessage="1" xr:uid="{52DB394E-FDA6-45C9-B9C8-6073B51849B3}">
          <x14:formula1>
            <xm:f>'Terminos y definiciones'!$B$13:$B$51</xm:f>
          </x14:formula1>
          <xm:sqref>F9:F14</xm:sqref>
        </x14:dataValidation>
        <x14:dataValidation type="list" allowBlank="1" showInputMessage="1" showErrorMessage="1" xr:uid="{832911E7-91F2-4920-9BED-08953F7C7FB5}">
          <x14:formula1>
            <xm:f>'Terminos y definiciones'!$B$55:$B$110</xm:f>
          </x14:formula1>
          <xm:sqref>G9:G68</xm:sqref>
        </x14:dataValidation>
        <x14:dataValidation type="list" allowBlank="1" showInputMessage="1" showErrorMessage="1" xr:uid="{62DC37A4-1913-4BA8-A6AA-924513E8F64F}">
          <x14:formula1>
            <xm:f>'Opciones Tratamiento'!$B$13:$B$21</xm:f>
          </x14:formula1>
          <xm:sqref>I9:I68</xm:sqref>
        </x14:dataValidation>
        <x14:dataValidation type="list" allowBlank="1" showInputMessage="1" showErrorMessage="1" xr:uid="{0091157B-2836-4329-8022-325DB995B6D7}">
          <x14:formula1>
            <xm:f>'Terminos y definiciones'!$A$113:$A$115</xm:f>
          </x14:formula1>
          <xm:sqref>L9:L68</xm:sqref>
        </x14:dataValidation>
        <x14:dataValidation type="list" allowBlank="1" showInputMessage="1" showErrorMessage="1" xr:uid="{E0C6B0DB-D743-4688-A6A7-761C8ED829B0}">
          <x14:formula1>
            <xm:f>'Tabla Impacto'!$F$210:$F$221</xm:f>
          </x14:formula1>
          <xm:sqref>P9:P68</xm:sqref>
        </x14:dataValidation>
        <x14:dataValidation type="list" allowBlank="1" showInputMessage="1" showErrorMessage="1" xr:uid="{896B4965-7AA0-437C-A920-DC8618F2BA2D}">
          <x14:formula1>
            <xm:f>'Tabla Valoración controles'!$D$7:$D$8</xm:f>
          </x14:formula1>
          <xm:sqref>Y9:Y68</xm:sqref>
        </x14:dataValidation>
        <x14:dataValidation type="list" allowBlank="1" showInputMessage="1" showErrorMessage="1" xr:uid="{C61BB52E-7BE3-4D10-BB02-DC2DF587D7EF}">
          <x14:formula1>
            <xm:f>'Tabla Valoración controles'!$D$4:$D$6</xm:f>
          </x14:formula1>
          <xm:sqref>X9:X68</xm:sqref>
        </x14:dataValidation>
        <x14:dataValidation type="list" allowBlank="1" showInputMessage="1" showErrorMessage="1" xr:uid="{10466168-F22F-4F9B-9FCE-19DDF690FDB4}">
          <x14:formula1>
            <xm:f>'Tabla Valoración controles'!$D$13:$D$14</xm:f>
          </x14:formula1>
          <xm:sqref>AC9:AC68</xm:sqref>
        </x14:dataValidation>
        <x14:dataValidation type="list" allowBlank="1" showInputMessage="1" showErrorMessage="1" xr:uid="{64036118-93A8-4F79-A69E-E9E0F0D85CE2}">
          <x14:formula1>
            <xm:f>'Tabla Valoración controles'!$D$11:$D$12</xm:f>
          </x14:formula1>
          <xm:sqref>AB9:AB68</xm:sqref>
        </x14:dataValidation>
        <x14:dataValidation type="list" allowBlank="1" showInputMessage="1" showErrorMessage="1" xr:uid="{0550B0E1-34DF-4016-A35B-B48F2AF1F2FC}">
          <x14:formula1>
            <xm:f>'Tabla Valoración controles'!$D$9:$D$10</xm:f>
          </x14:formula1>
          <xm:sqref>AA9:AA68</xm:sqref>
        </x14:dataValidation>
        <x14:dataValidation type="list" allowBlank="1" showInputMessage="1" showErrorMessage="1" xr:uid="{7D572C37-0353-4F5F-A9A0-0B2FFD160BC2}">
          <x14:formula1>
            <xm:f>Lista!$N$5:$N$86</xm:f>
          </x14:formula1>
          <xm:sqref>V9:V68</xm:sqref>
        </x14:dataValidation>
        <x14:dataValidation type="list" allowBlank="1" showInputMessage="1" showErrorMessage="1" xr:uid="{5690FCDB-6DFC-48E0-8CB4-8DE36A629104}">
          <x14:formula1>
            <xm:f>'Opciones Tratamiento'!$B$2:$B$5</xm:f>
          </x14:formula1>
          <xm:sqref>AJ9 AJ15 AJ21 AJ27 AJ33 AJ39 AJ45 AJ51 AJ57 AJ63</xm:sqref>
        </x14:dataValidation>
        <x14:dataValidation type="list" allowBlank="1" showInputMessage="1" showErrorMessage="1" xr:uid="{E69F447C-54F1-4293-8C5B-A8E9006E5510}">
          <x14:formula1>
            <xm:f>'Opciones Tratamiento'!$B$9:$B$10</xm:f>
          </x14:formula1>
          <xm:sqref>AS9:AS68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R. Gestión </vt:lpstr>
      <vt:lpstr>Instructivo</vt:lpstr>
      <vt:lpstr>Matriz Calor Inherente</vt:lpstr>
      <vt:lpstr>Matriz Calor Residual</vt:lpstr>
      <vt:lpstr>Tabla probabilidad</vt:lpstr>
      <vt:lpstr>Tabla Impacto</vt:lpstr>
      <vt:lpstr>Tabla Valoración controles</vt:lpstr>
      <vt:lpstr>Opciones Tratamiento</vt:lpstr>
      <vt:lpstr>R. Seguridad de la Información</vt:lpstr>
      <vt:lpstr>R. Corrupción</vt:lpstr>
      <vt:lpstr>Impacto Corrupción</vt:lpstr>
      <vt:lpstr>Lista</vt:lpstr>
      <vt:lpstr>Tabla de Controles Anexo A</vt:lpstr>
      <vt:lpstr>Terminos y definiciones</vt:lpstr>
      <vt:lpstr>Listas 1</vt:lpstr>
      <vt:lpstr>Listas</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Luisa Fernanda Aguilar Trujillo</cp:lastModifiedBy>
  <cp:lastPrinted>2020-05-13T01:12:22Z</cp:lastPrinted>
  <dcterms:created xsi:type="dcterms:W3CDTF">2020-03-24T23:12:47Z</dcterms:created>
  <dcterms:modified xsi:type="dcterms:W3CDTF">2023-06-23T20:22:44Z</dcterms:modified>
</cp:coreProperties>
</file>