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CALIDAD G.S.A\2024\Gestión del cambio\Comisones y apoyo logistico\Comisiones al exterior\"/>
    </mc:Choice>
  </mc:AlternateContent>
  <xr:revisionPtr revIDLastSave="0" documentId="13_ncr:1_{FA0252F2-87B6-49AA-8D2C-FFA62B0BD07B}" xr6:coauthVersionLast="47" xr6:coauthVersionMax="47" xr10:uidLastSave="{00000000-0000-0000-0000-000000000000}"/>
  <bookViews>
    <workbookView xWindow="-120" yWindow="-120" windowWidth="20730" windowHeight="11160" xr2:uid="{00000000-000D-0000-FFFF-FFFF00000000}"/>
  </bookViews>
  <sheets>
    <sheet name="F-A-CAL-11" sheetId="1" r:id="rId1"/>
    <sheet name="INSTRUCTIVO" sheetId="15" r:id="rId2"/>
    <sheet name="1" sheetId="5" state="hidden" r:id="rId3"/>
    <sheet name="CARGOS" sheetId="14" state="hidden" r:id="rId4"/>
    <sheet name="SALARIOS" sheetId="8" state="hidden" r:id="rId5"/>
    <sheet name="2" sheetId="3" state="hidden" r:id="rId6"/>
    <sheet name="Hoja4" sheetId="13" state="hidden" r:id="rId7"/>
    <sheet name="3" sheetId="11" state="hidden" r:id="rId8"/>
  </sheets>
  <definedNames>
    <definedName name="_xlnm._FilterDatabase" localSheetId="4" hidden="1">SALARIOS!$A$1:$G$127</definedName>
    <definedName name="ANLA">'1'!$C$12:$C$56</definedName>
    <definedName name="ANLAPlanta">CARGOS!$A$121:$A$148</definedName>
    <definedName name="_xlnm.Print_Area" localSheetId="0">'F-A-CAL-11'!$A$1:$K$76</definedName>
    <definedName name="CARG">'F-A-CAL-11'!#REF!</definedName>
    <definedName name="CARGO">#REF!</definedName>
    <definedName name="cargo2">#REF!</definedName>
    <definedName name="CARGOS">#REF!</definedName>
    <definedName name="CLASE">'3'!$L$2:$L$3</definedName>
    <definedName name="DEPENDENCIA">'F-A-CAL-11'!$F$7</definedName>
    <definedName name="despachos">'F-A-CAL-11'!#REF!</definedName>
    <definedName name="ENTIDAD">'1'!$B$3:$B$6</definedName>
    <definedName name="ENTIDAD2">'2'!$B$3:$B$7</definedName>
    <definedName name="FINANCIACION">'2'!$B$2:$B$6</definedName>
    <definedName name="FINANCIACION2">'2'!$B$16:$B$18</definedName>
    <definedName name="grupos">'F-A-CAL-11'!#REF!</definedName>
    <definedName name="IDEAM">'1'!$E$12:$E$67</definedName>
    <definedName name="IDEAMPlanta">CARGOS!$A$56:$A$117</definedName>
    <definedName name="MADS">#REF!</definedName>
    <definedName name="MinAmbiente">'1'!$B$12:$B$78</definedName>
    <definedName name="MinAmbientePlanta">CARGOS!$A$6:$A$52</definedName>
    <definedName name="MINISTERIO.DE.AMBIENTE.Y.DESARROLLO.SOSTENIBLE.MADS">#REF!</definedName>
    <definedName name="money">'F-A-CAL-11'!#REF!</definedName>
    <definedName name="muestra">#REF!</definedName>
    <definedName name="nuevo">#REF!</definedName>
    <definedName name="NUMERO">'2'!$I$3:$K$231</definedName>
    <definedName name="OFICINA">'F-A-CAL-11'!#REF!</definedName>
    <definedName name="PAIS">'F-A-CAL-11'!$C$21</definedName>
    <definedName name="PAÍS">'F-A-CAL-11'!$G$21</definedName>
    <definedName name="PAISES">'2'!$I$3:$I$231</definedName>
    <definedName name="PARCIAL">'2'!$B$28:$B$30</definedName>
    <definedName name="PLANTA">SALARIOS!$A$4:$A$46</definedName>
    <definedName name="PLANTAMINAMBIENTE">#REF!</definedName>
    <definedName name="PNNC">'1'!$D$12:$D$39</definedName>
    <definedName name="PNNCPlanta">CARGOS!$A$152:$A$185</definedName>
    <definedName name="SINO">'2'!$B$16:$B$17</definedName>
    <definedName name="tabla">'2'!$I$3:$K$231</definedName>
    <definedName name="tabla2">#REF!</definedName>
    <definedName name="VALOR">#REF!</definedName>
  </definedNames>
  <calcPr calcId="191029"/>
  <extLst>
    <ext uri="GoogleSheetsCustomDataVersion1">
      <go:sheetsCustomData xmlns:go="http://customooxmlschemas.google.com/" r:id="rId9" roundtripDataSignature="AMtx7mhp5KnYmcd+4Hv72zbjUJggb1oLwQ=="/>
    </ext>
  </extLst>
</workbook>
</file>

<file path=xl/calcChain.xml><?xml version="1.0" encoding="utf-8"?>
<calcChain xmlns="http://schemas.openxmlformats.org/spreadsheetml/2006/main">
  <c r="G41" i="1" l="1"/>
  <c r="K31" i="1" l="1"/>
  <c r="F19" i="1"/>
  <c r="K36" i="1"/>
  <c r="G36" i="1"/>
  <c r="K34" i="1"/>
  <c r="G34" i="1"/>
  <c r="E32" i="1" l="1"/>
  <c r="B34" i="1" s="1"/>
  <c r="B36" i="1"/>
  <c r="B35" i="1"/>
  <c r="F71" i="1"/>
  <c r="A69" i="1"/>
  <c r="B67" i="1" l="1"/>
  <c r="F64" i="1"/>
  <c r="K30" i="11"/>
  <c r="K32" i="1" s="1"/>
  <c r="J8" i="1"/>
  <c r="G31" i="1" s="1"/>
  <c r="C16" i="8"/>
  <c r="C38" i="8"/>
  <c r="C39" i="8"/>
  <c r="C77" i="8"/>
  <c r="C104" i="8"/>
  <c r="F22" i="1"/>
  <c r="C127" i="8" l="1"/>
  <c r="F62" i="1"/>
  <c r="D14" i="1"/>
  <c r="J6" i="1"/>
  <c r="C37" i="8"/>
  <c r="C62" i="8"/>
  <c r="C70" i="8"/>
  <c r="C44" i="8"/>
  <c r="C72" i="8"/>
  <c r="C95" i="8"/>
  <c r="C45" i="8"/>
  <c r="C41" i="8"/>
  <c r="C74" i="8"/>
  <c r="C46" i="8"/>
  <c r="C18" i="8"/>
  <c r="C107" i="8"/>
  <c r="C35" i="8"/>
  <c r="C11" i="8"/>
  <c r="C49" i="8"/>
  <c r="C48" i="8"/>
  <c r="C76" i="8"/>
  <c r="C42" i="8"/>
  <c r="C53" i="8"/>
  <c r="C83" i="8"/>
  <c r="C108" i="8"/>
  <c r="C10" i="8"/>
  <c r="C117" i="8"/>
  <c r="C105" i="8"/>
  <c r="C36" i="8"/>
  <c r="C103" i="8"/>
  <c r="C40" i="8"/>
  <c r="C43" i="8"/>
  <c r="C50" i="8"/>
  <c r="C51" i="8"/>
  <c r="C52" i="8"/>
  <c r="C106" i="8"/>
  <c r="C4" i="8"/>
  <c r="C78" i="8"/>
  <c r="C79" i="8"/>
  <c r="C84" i="8"/>
  <c r="C109" i="8"/>
  <c r="C110" i="8"/>
  <c r="C111" i="8"/>
  <c r="C112" i="8"/>
  <c r="C113" i="8"/>
  <c r="C114" i="8"/>
  <c r="C115" i="8"/>
  <c r="C116" i="8"/>
  <c r="C123" i="8"/>
  <c r="C124" i="8"/>
  <c r="C125" i="8"/>
  <c r="C126" i="8"/>
  <c r="C55" i="8"/>
  <c r="C56" i="8"/>
  <c r="C57" i="8"/>
  <c r="C58" i="8"/>
  <c r="C59" i="8"/>
  <c r="C60" i="8"/>
  <c r="C86" i="8"/>
  <c r="C87" i="8"/>
  <c r="C88" i="8"/>
  <c r="C89" i="8"/>
  <c r="C90" i="8"/>
  <c r="C91" i="8"/>
  <c r="C61" i="8"/>
  <c r="C63" i="8"/>
  <c r="C64" i="8"/>
  <c r="C93" i="8"/>
  <c r="C100" i="8"/>
  <c r="C17" i="8"/>
  <c r="C19" i="8"/>
  <c r="C20" i="8"/>
  <c r="C21" i="8"/>
  <c r="C22" i="8"/>
  <c r="C23" i="8"/>
  <c r="C24" i="8"/>
  <c r="C25" i="8"/>
  <c r="C26" i="8"/>
  <c r="C27" i="8"/>
  <c r="C12" i="8"/>
  <c r="C6" i="8"/>
  <c r="C29" i="8"/>
  <c r="C2" i="8"/>
  <c r="C47" i="8"/>
  <c r="C67" i="8"/>
  <c r="C73" i="8"/>
  <c r="C82" i="8"/>
  <c r="C96" i="8"/>
  <c r="C101" i="8"/>
  <c r="C120" i="8"/>
  <c r="C121" i="8"/>
  <c r="C7" i="8"/>
  <c r="C119" i="8" l="1"/>
  <c r="C99" i="8"/>
  <c r="C94" i="8"/>
  <c r="C81" i="8"/>
  <c r="C71" i="8"/>
  <c r="C66" i="8"/>
  <c r="C34" i="8"/>
  <c r="C3" i="8"/>
  <c r="C28" i="8"/>
  <c r="C5" i="8"/>
  <c r="C9" i="8"/>
  <c r="C122" i="8"/>
  <c r="C118" i="8"/>
  <c r="C98" i="8"/>
  <c r="C92" i="8"/>
  <c r="C80" i="8"/>
  <c r="C69" i="8"/>
  <c r="C65" i="8"/>
  <c r="C33" i="8"/>
  <c r="C31" i="8"/>
  <c r="C14" i="8"/>
  <c r="C13" i="8"/>
  <c r="C8" i="8"/>
  <c r="C102" i="8"/>
  <c r="C97" i="8"/>
  <c r="C85" i="8"/>
  <c r="C75" i="8"/>
  <c r="C68" i="8"/>
  <c r="C54" i="8"/>
  <c r="C32" i="8"/>
  <c r="C30" i="8"/>
  <c r="C15" i="8"/>
  <c r="C15" i="11"/>
  <c r="E16" i="11" s="1"/>
  <c r="E31" i="1"/>
  <c r="G27" i="1"/>
  <c r="C27" i="1"/>
  <c r="G44" i="1"/>
  <c r="G42" i="1"/>
  <c r="C44" i="1"/>
  <c r="E43" i="1"/>
  <c r="C43" i="1"/>
  <c r="E42" i="1"/>
  <c r="C42" i="1"/>
  <c r="C41" i="1"/>
  <c r="C40" i="1"/>
  <c r="H21" i="1"/>
  <c r="H19" i="11" s="1"/>
  <c r="G16" i="11" l="1"/>
  <c r="F16" i="11"/>
  <c r="E19" i="11" l="1"/>
  <c r="G32" i="1" s="1"/>
  <c r="G33" i="1" s="1"/>
  <c r="K33" i="1" s="1"/>
  <c r="G35" i="1" s="1"/>
  <c r="K35" i="1" s="1"/>
  <c r="K24" i="1"/>
  <c r="B2" i="14" l="1" a="1"/>
  <c r="B2" i="14" s="1"/>
  <c r="C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Lisseth Diaz Tarquino</author>
  </authors>
  <commentList>
    <comment ref="F12" authorId="0" shapeId="0" xr:uid="{C48B73A7-4B27-4963-BD32-717FF4352C91}">
      <text>
        <r>
          <rPr>
            <b/>
            <sz val="9"/>
            <color indexed="81"/>
            <rFont val="Tahoma"/>
            <family val="2"/>
          </rPr>
          <t>Este campo sólo se dilgencia si es CONTRATISTA.</t>
        </r>
      </text>
    </comment>
    <comment ref="J12" authorId="0" shapeId="0" xr:uid="{9872868C-C533-4A90-A469-7BF5205E682D}">
      <text>
        <r>
          <rPr>
            <b/>
            <sz val="9"/>
            <color indexed="81"/>
            <rFont val="Tahoma"/>
            <family val="2"/>
          </rPr>
          <t>Este campo sólo se dilgencia si es CONTRATISTA.</t>
        </r>
        <r>
          <rPr>
            <sz val="9"/>
            <color indexed="81"/>
            <rFont val="Tahoma"/>
            <family val="2"/>
          </rPr>
          <t xml:space="preserve">
</t>
        </r>
      </text>
    </comment>
    <comment ref="F13" authorId="0" shapeId="0" xr:uid="{837D4FA4-B08C-4A65-BD91-8AEA8ACAC686}">
      <text>
        <r>
          <rPr>
            <b/>
            <sz val="9"/>
            <color indexed="81"/>
            <rFont val="Tahoma"/>
            <family val="2"/>
          </rPr>
          <t>Este campo sólo se dilgencia si es CONTRATISTA</t>
        </r>
        <r>
          <rPr>
            <sz val="9"/>
            <color indexed="81"/>
            <rFont val="Tahoma"/>
            <family val="2"/>
          </rPr>
          <t xml:space="preserve">
</t>
        </r>
      </text>
    </comment>
    <comment ref="J13" authorId="0" shapeId="0" xr:uid="{59BEA043-1393-48BE-937C-F0BC9E1533B2}">
      <text>
        <r>
          <rPr>
            <b/>
            <sz val="9"/>
            <color indexed="81"/>
            <rFont val="Tahoma"/>
            <family val="2"/>
          </rPr>
          <t>Este campo sólo se dilgencia si es CONTRATISTA.</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<sst xmlns="http://schemas.openxmlformats.org/spreadsheetml/2006/main" count="1874" uniqueCount="776">
  <si>
    <t>MINISTERIO DE AMBIENTE Y DESARROLLO SOSTENIBLE</t>
  </si>
  <si>
    <t>NOMBRE</t>
  </si>
  <si>
    <t>DEPENDENCIA</t>
  </si>
  <si>
    <t>CARGO</t>
  </si>
  <si>
    <t>PROVISIONAL</t>
  </si>
  <si>
    <t>NOMBRE DEL EVENTO</t>
  </si>
  <si>
    <t xml:space="preserve"> LUGAR DEL EVENTO</t>
  </si>
  <si>
    <t>GRUPO</t>
  </si>
  <si>
    <t>VALOR TOTAL DE INSCRIPCIÓN O MATRÍCULA</t>
  </si>
  <si>
    <t xml:space="preserve"> ENTIDAD QUE CUBRE LOS GASTOS DE INSCRIPCION O MATRICULA</t>
  </si>
  <si>
    <t xml:space="preserve">NÚMERO CÉDULA </t>
  </si>
  <si>
    <t>NOMBRE COMPLETO ENCARGADO:</t>
  </si>
  <si>
    <t xml:space="preserve">CARGO TITULAR:    </t>
  </si>
  <si>
    <t xml:space="preserve">FIRMA: </t>
  </si>
  <si>
    <t>PAISES</t>
  </si>
  <si>
    <t>NUMERO</t>
  </si>
  <si>
    <t>DESPACHO DEL MINISTRO</t>
  </si>
  <si>
    <t>AFGANISTAN</t>
  </si>
  <si>
    <t>DESPACHO DEL MINISTRO - GRUPO DE COMUNICACIONES</t>
  </si>
  <si>
    <t>ALBANIA</t>
  </si>
  <si>
    <t>DESPACHO DEL MINISTRO - GRUPO DE GESTION DOCUMENTAL</t>
  </si>
  <si>
    <t>ALEMANIA</t>
  </si>
  <si>
    <t>DESPACHO DEL MINISTRO - GRUPO DE TALENTO HUMANO</t>
  </si>
  <si>
    <t>ANDORRA</t>
  </si>
  <si>
    <t>OFICINA ASESORA JURIDICA - GRUPO DE CONCEPTOS Y NORMATIVIDAD EN BIODIVERSIDAD</t>
  </si>
  <si>
    <t>ANGOLA</t>
  </si>
  <si>
    <t>DESPACHO VICEMINISTRO DE ORDENAMIENTO AMBIENTAL DEL TERRITORIO</t>
  </si>
  <si>
    <t>ANGUILLA</t>
  </si>
  <si>
    <t>DESPACHO VICEMINISTRO DE POLITICAS Y NORMALIZACION AMBIENTAL</t>
  </si>
  <si>
    <t>ANTIGUA Y BARBUDA</t>
  </si>
  <si>
    <t>DESPACHO VICEMINISTRO DE POLITICAS Y NORMALIZACION AMBIENTAL - GRUPO DE CONTRATOS</t>
  </si>
  <si>
    <t>ANTILLAS HOLANDESAS</t>
  </si>
  <si>
    <t>DESPACHO VICEMINISTRO DE POLITICAS Y NORMALIZACION AMBIENTAL - GRUPO DE CONTROL INTERNO DISCIPLINARIO</t>
  </si>
  <si>
    <t>ARABIA SAUDITA</t>
  </si>
  <si>
    <t>DESPACHO VICEMINISTRO DE POLITICAS Y NORMALIZACION AMBIENTAL - GRUPO SINA</t>
  </si>
  <si>
    <t>ARGELIA</t>
  </si>
  <si>
    <t xml:space="preserve">DIREC. DE ASUNTOS AMBIENTALES SECTORIAL Y URBANA </t>
  </si>
  <si>
    <t>ARGENTINA</t>
  </si>
  <si>
    <t>DIREC. DE ASUNTOS AMBIENTALES SECTORIAL Y URBANA - GRUPO DE GESTION AMBIENTAL URBANA</t>
  </si>
  <si>
    <t>ARMENIA</t>
  </si>
  <si>
    <t>DIREC. DE ASUNTOS AMBIENTALES SECTORIAL Y URBANA - GRUPO DE SOSTENIBILIDAD DE LOS SECTORES PRODUCTIVOS</t>
  </si>
  <si>
    <t>ARUBA</t>
  </si>
  <si>
    <t>DIREC. DE ASUNTOS AMBIENTALES SECTORIAL Y URBANA - GRUPO DE SUSTANCIAS QUIMICAS, DESECHOS PELIGROSOS Y UTO</t>
  </si>
  <si>
    <t>AUSTRALIA</t>
  </si>
  <si>
    <t xml:space="preserve">DIREC. DE ASUNTOS MARINOS, COSTEROS Y RECURSOS ACUATICOS </t>
  </si>
  <si>
    <t>AUSTRIA</t>
  </si>
  <si>
    <t>DIREC. DE ASUNTOS MARINOS, COSTEROS Y RECURSOS ACUATICOS - GRUPO DE GESTION DE RIESGO, INFORMACION Y PARTICIPACION COMUNITARIA MARINO COSTERA</t>
  </si>
  <si>
    <t>AZERBAIJAN</t>
  </si>
  <si>
    <t xml:space="preserve">DIREC. DE BOSQUES, BIODIVERSIDAD Y SERVICIOS ECOSISTÉMICOS </t>
  </si>
  <si>
    <t>BAHAMAS</t>
  </si>
  <si>
    <t>DIREC. DE BOSQUES, BIODIVERSIDAD Y SERVICIOS ECOSISTEMICOS - GRUPO DE GESTION EN BIODIVERSIDAD</t>
  </si>
  <si>
    <t>BAHREIN</t>
  </si>
  <si>
    <t>DIREC. DE BOSQUES, BIODIVERSIDAD Y SERVICIOS ECOSISTÉMICOS - GRUPO DE GESTION INTEGRAL BOSQUES Y RESERVAS FORESTALES NACIONALES</t>
  </si>
  <si>
    <t>BANGLADESH</t>
  </si>
  <si>
    <t>DIREC. DE BOSQUES, BIODIVERSIDAD Y SERVICIOS ECOSISTÉMICOS - GRUPO DE RECURSOS GENÉTICOS</t>
  </si>
  <si>
    <t>BARBADOS</t>
  </si>
  <si>
    <t>DIREC. DE BOSQUES, BIODIVERSIDAD Y SERVICIOS ECOSISTÉMICOS - GRUPO GESTIÓN EN BIODIVERSIDAD</t>
  </si>
  <si>
    <t>BELARUS</t>
  </si>
  <si>
    <t>MINISTRO</t>
  </si>
  <si>
    <t xml:space="preserve">DIREC. DE CAMBIO CLIMATICO Y GESTION DEL RIESGO </t>
  </si>
  <si>
    <t>BELGICA</t>
  </si>
  <si>
    <t>DIREC. DE CAMBIO CLIMATICO Y GESTION DEL RIESGO - GRUPO DE ADAPTACION AL CAMBIO CLIMATICO</t>
  </si>
  <si>
    <t>BELICE</t>
  </si>
  <si>
    <t>DIREC. DE CAMBIO CLIMÁTICO Y GESTION DEL RIESGO - GRUPO DE GESTION INTEGRAL DEL RIESGO</t>
  </si>
  <si>
    <t>BENIN</t>
  </si>
  <si>
    <t>DIREC. DE CAMBIO CLIMATICO Y GESTION DEL RIESGO - GRUPO DE MITIGACION DEL CAMBIO CLIMATICO</t>
  </si>
  <si>
    <t>BERMUDAS</t>
  </si>
  <si>
    <t xml:space="preserve">DIREC. DE GESTIÓN INTEGRAL DEL RECURSO HIDRICO </t>
  </si>
  <si>
    <t>BOLIVIA</t>
  </si>
  <si>
    <t>DIREC. DE GESTION INTEGRAL DEL RECURSO HIDRICO - GRUPO DE ADMINISTRACION DEL RECURSO HIDRICO</t>
  </si>
  <si>
    <t>BOSNIA Y HERZEGOVINA</t>
  </si>
  <si>
    <t>DIREC. DE GESTIÓN INTEGRAL DEL RECURSO HIDRICO - GRUPO DE FORTALECIMIENTO Y GOBERNANZA DEL AGUA</t>
  </si>
  <si>
    <t>BOTSWANA</t>
  </si>
  <si>
    <t>DIREC. DE GESTIÓN INTEGRAL DEL RECURSO HIDRICO - GRUPO DE PLANIFICACION DE CUENCAS</t>
  </si>
  <si>
    <t>BRASIL</t>
  </si>
  <si>
    <t>DIREC. DE ORDENAMIENTO AMBIENTAL TERRITORIAL Y SISTEMA NACIONAL AMBIENTAL SINA</t>
  </si>
  <si>
    <t>BRUNEI DARUSSALAM</t>
  </si>
  <si>
    <t>SINA - GRUPO MANEJO DE INFORMACION AMBIENTAL GEOGRAFICA</t>
  </si>
  <si>
    <t>BULGARIA</t>
  </si>
  <si>
    <t>SINA - GRUPO ORDENAMIENTO AMBIENTAL</t>
  </si>
  <si>
    <t>BURKINA FASO</t>
  </si>
  <si>
    <t>SINA - GRUPO SINA</t>
  </si>
  <si>
    <t>BURUNDI</t>
  </si>
  <si>
    <t>OFICINA ASESORA DE PLANEACION</t>
  </si>
  <si>
    <t>BUTAN</t>
  </si>
  <si>
    <t>OFICINA ASESORA DE PLANEACION - GRUPO DE APOYO TECNICO, EVALUACION Y SEGUIMIENTO A PROYECTOS DE INVERSION DEL SECTOR AMBIENTAL</t>
  </si>
  <si>
    <t>CABO VERDE</t>
  </si>
  <si>
    <t>OFICINA ASESORA DE PLANEACION - GRUPO DE GESTION DE PROYECTOS</t>
  </si>
  <si>
    <t>CAMBOYA</t>
  </si>
  <si>
    <t>OFICINA ASESORA DE PLANEACION - GRUPO DE GESTION PRESUPUESTAL</t>
  </si>
  <si>
    <t>CAMERUN</t>
  </si>
  <si>
    <t>OFICINA ASESORA DE PLANEACION - GRUPO DE POLITICAS, PLANEACION Y SEGUIMIENTO</t>
  </si>
  <si>
    <t>CANADA</t>
  </si>
  <si>
    <t>OFICINA ASESORA DE PLANEACION - GRUPO DEL SISTEMA INTEGRADO DE GESTION</t>
  </si>
  <si>
    <t>CHAD</t>
  </si>
  <si>
    <t>OFICINA ASESORA JURIDICA</t>
  </si>
  <si>
    <t>CHILE</t>
  </si>
  <si>
    <t>OFICINA ASESORA JURÍDICA - GRUPO DE CONCEPTOS Y NORMATIVIDAD EN BIODIVERSIDAD</t>
  </si>
  <si>
    <t>CHINA</t>
  </si>
  <si>
    <t>OFICINA ASESORA JURÍDICA - GRUPO DE CONCEPTOS Y NORMATIVIDAD EN POLÍTICAS SECTORIALES</t>
  </si>
  <si>
    <t>CHIPRE</t>
  </si>
  <si>
    <t>OFICINA ASESORA JURIDICA - GRUPO DE PROCESOS JUDICIALES</t>
  </si>
  <si>
    <t>COMORAS</t>
  </si>
  <si>
    <t>OFICINA DE ASUNTOS INTERNACIONALES</t>
  </si>
  <si>
    <t>CONGO</t>
  </si>
  <si>
    <t>OFICINA DE CONTROL INTERNO</t>
  </si>
  <si>
    <t>COREA DEL NORTE</t>
  </si>
  <si>
    <t xml:space="preserve">OFICINA DE NEGOCIOS VERDES Y SOSTENIBLES </t>
  </si>
  <si>
    <t>COREA DEL SUR</t>
  </si>
  <si>
    <t>OFICINA DE NEGOCIOS VERDES Y SOSTENIBLES - GRUPO DE ANALISIS ECONOMICOS PARA LA SOSTENIBILIDAD</t>
  </si>
  <si>
    <t>COSTA DE MARFIL</t>
  </si>
  <si>
    <t>OFICINA DE NEGOCIOS VERDES Y SOSTENIBLES - GRUPO DE COMPETITIVIDAD Y PROMOCION DE NEGOCIOS SOSTENIBLES</t>
  </si>
  <si>
    <t>COSTA RICA</t>
  </si>
  <si>
    <t>OFICINA DE TECNOLOGIAS DE LA INFORMACION Y LA COMUNICACIÓN</t>
  </si>
  <si>
    <t>CROACIA</t>
  </si>
  <si>
    <t>SECRETARIA GENERAL</t>
  </si>
  <si>
    <t>CUBA</t>
  </si>
  <si>
    <t>SECRETARIA GENERAL - GRUPO CONTROL INTERNO DISCIPLINARIO</t>
  </si>
  <si>
    <t>DINAMARCA</t>
  </si>
  <si>
    <t>SECRETARIA GENERAL - GRUPO DE CONTRATOS</t>
  </si>
  <si>
    <t>DJIBOUTI</t>
  </si>
  <si>
    <t>SECRETARIA GENERAL - GRUPO DE TALENTO HUMANO</t>
  </si>
  <si>
    <t>DOMINICA</t>
  </si>
  <si>
    <t>SECRETARIA GENERAL - UNIDAD COORDINADORA PARA EL GOBIERNO ABIERTO</t>
  </si>
  <si>
    <t>ECUADOR</t>
  </si>
  <si>
    <t xml:space="preserve">SUBDIREC. ADMINISTRATIVA Y FINANCIERA </t>
  </si>
  <si>
    <t>EGIPTO</t>
  </si>
  <si>
    <t xml:space="preserve">SUBDIREC. ADMINISTRATIVA Y FINANCIERA - GRUPO CENTRAL DE CUENTAS </t>
  </si>
  <si>
    <t>EL SALVADOR</t>
  </si>
  <si>
    <t>SUBDIREC. ADMINISTRATIVA Y FINANCIERA - GRUPO DE COMISIONES Y APOYO LOGISTICO</t>
  </si>
  <si>
    <t>EMIRATOS ARABES UNIDOS</t>
  </si>
  <si>
    <t>SUBDIREC. ADMINISTRATIVA Y FINANCIERA - GRUPO DE CONTABILIDAD</t>
  </si>
  <si>
    <t>ERITREA</t>
  </si>
  <si>
    <t>SUBDIREC. ADMINISTRATIVA Y FINANCIERA - GRUPO DE GESTION DOCUMENTAL</t>
  </si>
  <si>
    <t>ESCOCIA</t>
  </si>
  <si>
    <t>SUBDIREC. ADMINISTRATIVA Y FINANCIERA - GRUPO DE PRESUPUESTO</t>
  </si>
  <si>
    <t>ESLOVAQUIA</t>
  </si>
  <si>
    <t>SUBDIREC. ADMINISTRATIVA Y FINANCIERA - GRUPO DE SERVICIOS ADMINISTRATIVOS</t>
  </si>
  <si>
    <t>ESLOVENIA</t>
  </si>
  <si>
    <t>SUBDIREC. ADMINISTRATIVA Y FINANCIERA - GRUPO DE TESORERIA</t>
  </si>
  <si>
    <t>ESPAÑA</t>
  </si>
  <si>
    <t xml:space="preserve">SUBDIREC. DE EDUCACIÓN Y PARTICIPACIÓN </t>
  </si>
  <si>
    <t>ESTADOS UNIDOS</t>
  </si>
  <si>
    <t>SUBDIREC. DE EDUCACION Y PARTICIPACION - GRUPO DE DIVULGACIÓN DE CONOCIMIENTO Y CULTURA AMBIENTAL</t>
  </si>
  <si>
    <t>ESTONIA</t>
  </si>
  <si>
    <t>SUBDIREC. DE EDUCACION Y PARTICIPACION - GRUPO DE EDUCACION</t>
  </si>
  <si>
    <t>ETIOPIA</t>
  </si>
  <si>
    <t>SUBDIREC. DE EDUCACIÓN Y PARTICIPACIÓN - GRUPO DE PARTICIPACIÓN</t>
  </si>
  <si>
    <t>FIDJI</t>
  </si>
  <si>
    <t>SUBDIRECCION ADMINISTRATIVA Y FINANCIERA - GRUPO DE TESORERIA</t>
  </si>
  <si>
    <t>FILIPINAS</t>
  </si>
  <si>
    <t>FINLANDIA</t>
  </si>
  <si>
    <t>FRANCIA</t>
  </si>
  <si>
    <t>GABON</t>
  </si>
  <si>
    <t>GAMBIA</t>
  </si>
  <si>
    <t>GEORGIA</t>
  </si>
  <si>
    <t>GHANA</t>
  </si>
  <si>
    <t>GIBRALTAR</t>
  </si>
  <si>
    <t>GRANADA</t>
  </si>
  <si>
    <t>GRECIA</t>
  </si>
  <si>
    <t>GROENLANDIA</t>
  </si>
  <si>
    <t>GUADALUPE</t>
  </si>
  <si>
    <t>GUAM</t>
  </si>
  <si>
    <t>GUATEMALA</t>
  </si>
  <si>
    <t>GUAYANA FRANCESA</t>
  </si>
  <si>
    <t>GUINEA</t>
  </si>
  <si>
    <t>GUINEA BISSAU</t>
  </si>
  <si>
    <t>GUINEA ECUATORIAL</t>
  </si>
  <si>
    <t>GUYANA</t>
  </si>
  <si>
    <t>HAITI</t>
  </si>
  <si>
    <t xml:space="preserve">HOLANDA </t>
  </si>
  <si>
    <t>HONDURAS</t>
  </si>
  <si>
    <t>HONG KONG</t>
  </si>
  <si>
    <t>HUNGRIA</t>
  </si>
  <si>
    <t>INDIA</t>
  </si>
  <si>
    <t>INDONESIA</t>
  </si>
  <si>
    <t>IRAK</t>
  </si>
  <si>
    <t>IRAN</t>
  </si>
  <si>
    <t>IRLANDA</t>
  </si>
  <si>
    <t>ISLA MONTSERRAT</t>
  </si>
  <si>
    <t>ISLA NAVIDAD</t>
  </si>
  <si>
    <t>ISLA NIUE</t>
  </si>
  <si>
    <t>ISLA NORFOLK</t>
  </si>
  <si>
    <t>ISLA PITCAIRN</t>
  </si>
  <si>
    <t>ISLANDIA</t>
  </si>
  <si>
    <t>ISLAS CAIMAN</t>
  </si>
  <si>
    <t>ISLAS COCOS (KEELING)</t>
  </si>
  <si>
    <t xml:space="preserve">ISLAS COOK </t>
  </si>
  <si>
    <t>ISLAS FEROE</t>
  </si>
  <si>
    <t xml:space="preserve">ISLAS MARIANAS DE NORTE </t>
  </si>
  <si>
    <t>ISLAS MARSHALL</t>
  </si>
  <si>
    <t>ISLAS PACIFICO</t>
  </si>
  <si>
    <t xml:space="preserve">ISLAS PALAU </t>
  </si>
  <si>
    <t xml:space="preserve">ISLAS SALOMON </t>
  </si>
  <si>
    <t xml:space="preserve">ISLAS TURCAS Y CAICOS </t>
  </si>
  <si>
    <t>ISLAS VIRGENES (ESTADOS UNIDOS)</t>
  </si>
  <si>
    <t>ISLAS VIRGENES (REINO UNIDO)</t>
  </si>
  <si>
    <t xml:space="preserve">ISLAS WALLIS Y FUTUNA </t>
  </si>
  <si>
    <t>ISRAEL</t>
  </si>
  <si>
    <t>ITALIA</t>
  </si>
  <si>
    <t>JAMAICA</t>
  </si>
  <si>
    <t>JAPON</t>
  </si>
  <si>
    <t>JORDANIA</t>
  </si>
  <si>
    <t>KAZAJSTAN</t>
  </si>
  <si>
    <t>KENIA</t>
  </si>
  <si>
    <t>KIRGUIZISTAN</t>
  </si>
  <si>
    <t>KIRIBATI</t>
  </si>
  <si>
    <t>KUWAIT</t>
  </si>
  <si>
    <t>LAOS</t>
  </si>
  <si>
    <t>LESOTHO</t>
  </si>
  <si>
    <t>LETONIA</t>
  </si>
  <si>
    <t>LIBANO</t>
  </si>
  <si>
    <t>LIBERIA</t>
  </si>
  <si>
    <t>LIBIA</t>
  </si>
  <si>
    <t>LIECHTENSTEIN</t>
  </si>
  <si>
    <t>LITUANIA</t>
  </si>
  <si>
    <t>LUXEMBURGO</t>
  </si>
  <si>
    <t>MACAO</t>
  </si>
  <si>
    <t>MACEDONIA</t>
  </si>
  <si>
    <t>MADAGASCAR</t>
  </si>
  <si>
    <t>MALASIA</t>
  </si>
  <si>
    <t>MALAWI</t>
  </si>
  <si>
    <t>MALDIVAS</t>
  </si>
  <si>
    <t>MALI</t>
  </si>
  <si>
    <t>MALTA</t>
  </si>
  <si>
    <t>MARRUECOS</t>
  </si>
  <si>
    <t>MARTINICA</t>
  </si>
  <si>
    <t>MAURICIO</t>
  </si>
  <si>
    <t>MAURITANIA</t>
  </si>
  <si>
    <t>MEXICO</t>
  </si>
  <si>
    <t>MICRONESIA</t>
  </si>
  <si>
    <t>MOLDAVIA</t>
  </si>
  <si>
    <t>MONACO</t>
  </si>
  <si>
    <t>MONGOLIA</t>
  </si>
  <si>
    <t>MOZAMBIQUE</t>
  </si>
  <si>
    <t xml:space="preserve">MYANMAR </t>
  </si>
  <si>
    <t>NAMIBIA</t>
  </si>
  <si>
    <t>NAURU</t>
  </si>
  <si>
    <t>NEPAL</t>
  </si>
  <si>
    <t>NICARAGUA</t>
  </si>
  <si>
    <t>NIGER</t>
  </si>
  <si>
    <t>NIGERIA</t>
  </si>
  <si>
    <t>NORUEGA</t>
  </si>
  <si>
    <t>NUEVA CALEDONIA</t>
  </si>
  <si>
    <t>NUEVA ZELANDA</t>
  </si>
  <si>
    <t>OMAN</t>
  </si>
  <si>
    <t>PAKISTAN</t>
  </si>
  <si>
    <t>PALESTINA</t>
  </si>
  <si>
    <t>PANAMA</t>
  </si>
  <si>
    <t>PAPUASIA NUEVA GUINEA</t>
  </si>
  <si>
    <t>PARAGUAY</t>
  </si>
  <si>
    <t>PERU</t>
  </si>
  <si>
    <t>POLINESIA FRANCESA</t>
  </si>
  <si>
    <t>POLONIA</t>
  </si>
  <si>
    <t>PORTUGAL</t>
  </si>
  <si>
    <t>PUERTO RICO</t>
  </si>
  <si>
    <t>QATAR</t>
  </si>
  <si>
    <t>REINO UNIDO</t>
  </si>
  <si>
    <t>REPUBLICA CENTROAFRICANA</t>
  </si>
  <si>
    <t>REPUBLICA CHECA</t>
  </si>
  <si>
    <t>REPUBLICA DOMINICANA</t>
  </si>
  <si>
    <t>REUNION</t>
  </si>
  <si>
    <t>RUANDA</t>
  </si>
  <si>
    <t>RUMANIA</t>
  </si>
  <si>
    <t>RUSIA</t>
  </si>
  <si>
    <t>SAMOA</t>
  </si>
  <si>
    <t>SAMOA AMERICANA</t>
  </si>
  <si>
    <t>SAN CRISTOBAL Y NIEVES</t>
  </si>
  <si>
    <t>SAN MARINO</t>
  </si>
  <si>
    <t>SAN PEDRO Y MIQUELON</t>
  </si>
  <si>
    <t>SAN VICENTE Y LAS GRANADINAS</t>
  </si>
  <si>
    <t>SANTA ELENA</t>
  </si>
  <si>
    <t>SANTA LUCIA</t>
  </si>
  <si>
    <t>SANTO TOME Y PRINCIPE</t>
  </si>
  <si>
    <t>SENEGAL</t>
  </si>
  <si>
    <t>SEYCHELLES</t>
  </si>
  <si>
    <t>SIERRA LEONA</t>
  </si>
  <si>
    <t>SINGAPUR</t>
  </si>
  <si>
    <t>SIRIA</t>
  </si>
  <si>
    <t>SOMALIA</t>
  </si>
  <si>
    <t>SRI LANKA</t>
  </si>
  <si>
    <t>SUDAFRICA</t>
  </si>
  <si>
    <t>SUDAN</t>
  </si>
  <si>
    <t>SUECIA</t>
  </si>
  <si>
    <t>SUIZA</t>
  </si>
  <si>
    <t>SURINAM</t>
  </si>
  <si>
    <t>SWASILANDIA</t>
  </si>
  <si>
    <t>TADJIKISTAN</t>
  </si>
  <si>
    <t>TAILANDIA</t>
  </si>
  <si>
    <t>TAIPEI CHINO</t>
  </si>
  <si>
    <t>TAIWAN</t>
  </si>
  <si>
    <t>TANZANIA</t>
  </si>
  <si>
    <t>TIMOR DEL ESTE</t>
  </si>
  <si>
    <t>TOGO</t>
  </si>
  <si>
    <t>TOKELAU</t>
  </si>
  <si>
    <t>TONGA</t>
  </si>
  <si>
    <t>TRINIDAD Y TOBAGO</t>
  </si>
  <si>
    <t>TUNICIA</t>
  </si>
  <si>
    <t>TURKMENISTAN</t>
  </si>
  <si>
    <t>TURQUIA</t>
  </si>
  <si>
    <t>TUVALU</t>
  </si>
  <si>
    <t>UCRANIA</t>
  </si>
  <si>
    <t>UGANDA</t>
  </si>
  <si>
    <t>URUGUAY</t>
  </si>
  <si>
    <t>UZBEKISTAN</t>
  </si>
  <si>
    <t>VANUATU</t>
  </si>
  <si>
    <t>VATICANO</t>
  </si>
  <si>
    <t>VENEZUELA</t>
  </si>
  <si>
    <t>VIETNAM</t>
  </si>
  <si>
    <t>YEMEN</t>
  </si>
  <si>
    <t>YIBUTI</t>
  </si>
  <si>
    <t>ZAMBIA</t>
  </si>
  <si>
    <t>ZIMBABWE</t>
  </si>
  <si>
    <t>ENTIDAD</t>
  </si>
  <si>
    <t>NO</t>
  </si>
  <si>
    <t>JUSTIFICACIÓN DE LA ORDEN DE COMISIÓN AL EXTERIOR</t>
  </si>
  <si>
    <t xml:space="preserve"> NOMBRE COMISIONADO</t>
  </si>
  <si>
    <t>FIRMA COMISIONADO</t>
  </si>
  <si>
    <t>MÚLTIPLE DESTINO</t>
  </si>
  <si>
    <t>OBSERVACIONES</t>
  </si>
  <si>
    <t>CIUDAD (ES)</t>
  </si>
  <si>
    <t xml:space="preserve">EL EVENTO CUENTA CON FINANCIACIÓN </t>
  </si>
  <si>
    <t>LNR / CARRERA ADMINISTRATIVA</t>
  </si>
  <si>
    <t>SALARIO</t>
  </si>
  <si>
    <t>NUMERO DE CONTRATO</t>
  </si>
  <si>
    <t>HONORARIOS MENSUALES</t>
  </si>
  <si>
    <t>CC</t>
  </si>
  <si>
    <t>FECHA DE INICIO</t>
  </si>
  <si>
    <t>FECHA DE TERMINACION</t>
  </si>
  <si>
    <t>NO APLICA</t>
  </si>
  <si>
    <t>FIRMA JEFE INMEDIATO</t>
  </si>
  <si>
    <t xml:space="preserve">NOMBRE COMPLETO COORDINADOR DE TALENTO HUMANO O QUIEN HAGA SUS VECES </t>
  </si>
  <si>
    <t>SI</t>
  </si>
  <si>
    <t>NÚMERO DE DIAS DE COMISION</t>
  </si>
  <si>
    <t>¿Participa menos dias en el evento?</t>
  </si>
  <si>
    <t xml:space="preserve"> IMPORTANCIA DE LA PARTICIPACIÓN DEL MINISTERIO O ENTIDAD ADSCRITA</t>
  </si>
  <si>
    <t xml:space="preserve">
IDONEIDAD DEL COMISIONADO
</t>
  </si>
  <si>
    <t>Designación temporal de coordinación 
(Marque con X)</t>
  </si>
  <si>
    <t>PORCENTAJE FINANCIACION</t>
  </si>
  <si>
    <t>NÚMERO DE DIAS A RECONOCER VIATICOS</t>
  </si>
  <si>
    <t>USD 100%</t>
  </si>
  <si>
    <t>VR DIARIO COP</t>
  </si>
  <si>
    <t>NOMBRE DEL PROVEEDOR</t>
  </si>
  <si>
    <t>PARCIAL</t>
  </si>
  <si>
    <t>AUTORIZACIÓN DE VIAJE</t>
  </si>
  <si>
    <t>SOLICITUD DE TRÁMITE DE COMISIÓN O AUTORIZACIÓN DE VIAJE AL EXTERIOR</t>
  </si>
  <si>
    <t>FUNCIONES RELACIONADAS A LA DEPENDENCIA</t>
  </si>
  <si>
    <t>ENTIDAD QUE CUBRE 
GASTOS DE VIÁTICOS</t>
  </si>
  <si>
    <t>1. INFORMACION DEL SOLICITANTE</t>
  </si>
  <si>
    <t>AUTORIDAD NACIONAL DE LICENCIAS AMBIENTALES</t>
  </si>
  <si>
    <t xml:space="preserve">PARQUES NACIONALES NATURALES </t>
  </si>
  <si>
    <t>INSTITUTO DE HIDROLOGÍA METEOROLOGÍA Y ESTUDIOS AMBIENTALES</t>
  </si>
  <si>
    <t xml:space="preserve">Dada la tipología seleccionada, deberá anotar en este espacio el Numero de Radicado Autorización DAPRE para el caso de servidores públicos, ó el consecutivo de ULISES para el caso de contratistas. </t>
  </si>
  <si>
    <t>MinAmbiente</t>
  </si>
  <si>
    <t>ANLA</t>
  </si>
  <si>
    <t>PNNC</t>
  </si>
  <si>
    <t>IDEAM</t>
  </si>
  <si>
    <t>DESPACHO DIRECCION GENERAL -DESPACHO DIRECCION GENERAL</t>
  </si>
  <si>
    <t>DESPACHO DIRECCION GENERAL -GRUPO DE COMUNICACIONES</t>
  </si>
  <si>
    <t>OFICINA DE CONTROL INTERNO -OFICINA DE CONTROL INTERNO</t>
  </si>
  <si>
    <t>OFICINA TECNOLOGIAS DE LA INFORMACION -OFICINA TECNOLOGIAS DE LA INFORMACION</t>
  </si>
  <si>
    <t>OFICINA TECNOLOGIAS DE LA INFORMACION -GRUPO DE ARQUITECTURA DE LA INFORMACIÓN TI</t>
  </si>
  <si>
    <t xml:space="preserve">OFICINA TECNOLOGIAS DE LA INFORMACION -GRUPO DE SISTEMAS DE INFORMACIÓN </t>
  </si>
  <si>
    <t>OFICINA TECNOLOGIAS DE LA INFORMACION -GRUPO DE INFRAESTRUCTURA TECNOLOGICA</t>
  </si>
  <si>
    <t>OFICINA DE CONTROL DISCIPLINARIO INTERNO -OFICINA DE CONTROL INTERNO DISCIPLINARIO</t>
  </si>
  <si>
    <t>OFICINA ASESORA DE PLANEACION -OFICINA ASESORA DE PLANEACION</t>
  </si>
  <si>
    <t xml:space="preserve">OFICINA ASESORA DE PLANEACION -GRUPO DE INSTRUMENTOS DE PLANEACIÓN INSTITUCIONAL </t>
  </si>
  <si>
    <t>OFICINA ASESORA JURIDICA -DESPACHO OAJ</t>
  </si>
  <si>
    <t>OFICINA ASESORA JURIDICA -GRUPO DE ACTUACIONES SANCIONATORIAS AMBIENTALES</t>
  </si>
  <si>
    <t xml:space="preserve">OFICINA ASESORA JURIDICA -GRUPO DE COBRO COACTIVO </t>
  </si>
  <si>
    <t xml:space="preserve">OFICINA ASESORA JURIDICA -GRUPO DE CONCEPTOS JURIDICOS </t>
  </si>
  <si>
    <t>OFICINA ASESORA JURIDICA -GRUPO DE DEFENSA JURÍDICA</t>
  </si>
  <si>
    <t>SUBDIRECCION DE EVALUACIÓN DE LICENCIAS AMBIENTALES -DESPACHO SELA</t>
  </si>
  <si>
    <t>SUBDIRECCION DE EVALUACIÓN DE LICENCIAS AMBIENTALES - GRUPO DE HIDROCARBUROS</t>
  </si>
  <si>
    <t>SUBDIRECCION DE EVALUACIÓN DE LICENCIAS AMBIENTALES -GRUPO DE MINERIA</t>
  </si>
  <si>
    <t>SUBDIRECCION DE EVALUACIÓN DE LICENCIAS AMBIENTALES -GRUPO DE ENERGÍA, REPRESAS, TRASVASES, Y EMBALSES</t>
  </si>
  <si>
    <t>SUBDIRECCION DE EVALUACIÓN DE LICENCIAS AMBIENTALES -GRUPO DE EVALUACION DE AGROQUIMICOS Y PROYECTOS ESPECIALES</t>
  </si>
  <si>
    <t>SUBDIRECCION DE EVALUACIÓN DE LICENCIAS AMBIENTALES -GRUPO DE INFRAESTRUCTURA</t>
  </si>
  <si>
    <t>SUBDIRECCION DE EVALUACIÓN DE LICENCIAS AMBIENTALES -GRUPO DE VALORACION Y MANEJO DE IMPACTOS EN TRAMITES DE EVALUACION</t>
  </si>
  <si>
    <t>SUBDIRECCION DE SEGUIMIENTO DE LICENCIAS AMBIENTALES -DESPACHO SSLA</t>
  </si>
  <si>
    <t>SUBDIRECCION DE SEGUIMIENTO DE LICENCIAS AMBIENTALES -GRUPO DE ALTO MAGDALENA - CAUCA</t>
  </si>
  <si>
    <t>SUBDIRECCION DE SEGUIMIENTO DE LICENCIAS AMBIENTALES -GRUPO DE CARIBE - PACIFICO</t>
  </si>
  <si>
    <t>SUBDIRECCION DE SEGUIMIENTO DE LICENCIAS AMBIENTALES -GRUPO DE MEDIO MAGDALENA - CAUCA - CATATUMBO</t>
  </si>
  <si>
    <t>SUBDIRECCION DE SEGUIMIENTO DE LICENCIAS AMBIENTALES -GRUPO DE NORTE ORINOQUIA</t>
  </si>
  <si>
    <t>SUBDIRECCION DE SEGUIMIENTO DE LICENCIAS AMBIENTALES -GRUPO DE SUR ORINOQUIA - AMAZONAS</t>
  </si>
  <si>
    <t>SUBDIRECCION DE SEGUIMIENTO DE LICENCIAS AMBIENTALES -GRUPO DE SEGUIMIENTO DE AGROQUÍMICOS Y PROYECTOS ESPECIALES</t>
  </si>
  <si>
    <t>SUBDIRECCION DE SEGUIMIENTO DE LICENCIAS AMBIENTALES -GRUPO VALORACIÓN Y MANEJO DE IMPACTOS EN PROCESOS DE SEGUIMIENTO</t>
  </si>
  <si>
    <t>SUBDIRECCION DE INSTRUMENTOS, PERMISOS Y TRÁMITES AMBIENTALES -DESPACHO SIPTA</t>
  </si>
  <si>
    <t>SUBDIRECCION DE INSTRUMENTOS, PERMISOS Y TRÁMITES AMBIENTALES - GRUPO DE REGIONALIZACIÓN Y CENTRO DE MONITOREO</t>
  </si>
  <si>
    <t>SUBDIRECCION DE INSTRUMENTOS, PERMISOS Y TRÁMITES AMBIENTALES - GRUPO DE CERTIFICACIONES Y VISTOS BUENOS</t>
  </si>
  <si>
    <t>SUBDIRECCION DE INSTRUMENTOS, PERMISOS Y TRÁMITES AMBIENTALES -GRUPO DE INSTRUMENTOS</t>
  </si>
  <si>
    <t>SUBDIRECCION DE INSTRUMENTOS, PERMISOS Y TRÁMITES AMBIENTALES -GRUPO DE PERMISOS Y TRÁMITES AMBIENTALES</t>
  </si>
  <si>
    <t>SUBDIRECCIÓN DE  MECANISMOS DE PARTICIPACION CIUDADANA AMBIENTAL -DESPACHO SMPCA</t>
  </si>
  <si>
    <t>SUBDIRECCIÓN DE  MECANISMOS DE PARTICIPACION CIUDADANA AMBIENTAL -GRUPO DE SERVICIO AL CIUDADANO</t>
  </si>
  <si>
    <t xml:space="preserve">SUBDIRECCIÓN DE  MECANISMOS DE PARTICIPACION CIUDADANA AMBIENTAL -GRUPO DE PARTICIPACION CIUDADANA </t>
  </si>
  <si>
    <t>SUBDIRECCION ADMINISTRATIVA Y FINANCIERA -DESPACHO SAF</t>
  </si>
  <si>
    <t>SUBDIRECCION ADMINISTRATIVA Y FINANCIERA -GRUPO DE GESTION CONTRACTUAL</t>
  </si>
  <si>
    <t>SUBDIRECCION ADMINISTRATIVA Y FINANCIERA -GRUPO DE GESTION ADMINISTRATIVA</t>
  </si>
  <si>
    <t>SUBDIRECCION ADMINISTRATIVA Y FINANCIERA -GRUPO DE GESTION DE NOTIFICACIONES</t>
  </si>
  <si>
    <t>SUBDIRECCION ADMINISTRATIVA Y FINANCIERA -GRUPO DE GESTION DOCUMENTAL</t>
  </si>
  <si>
    <t>SUBDIRECCION ADMINISTRATIVA Y FINANCIERA -GRUPO DE GESTION FINANCIERA Y PRESUPUESTAL</t>
  </si>
  <si>
    <t>SUBDIRECCION ADMINISTRATIVA Y FINANCIERA -GRUPO DE GESTION HUMANA</t>
  </si>
  <si>
    <t>DIRECCIÓN GENERAL</t>
  </si>
  <si>
    <t>DIRECCIÓN GENERAL -COOPERACIÓN Y ASUNTOS INTERNACIONALES</t>
  </si>
  <si>
    <t>SECRETARÍA GENERAL -GRUPO DE ADMINISTRACIÓN Y DESARROLLO DEL TALENTO HUMANO</t>
  </si>
  <si>
    <t>SECRETARÍA GENERAL -GRUPO DE COMUNICACIONES Y PRENSA</t>
  </si>
  <si>
    <t>SECRETARÍA GENERAL -GRUPO DE CONTABILIDAD</t>
  </si>
  <si>
    <t>SECRETARÍA GENERAL -GRUPO DE PRESUPUESTO</t>
  </si>
  <si>
    <t>SECRETARÍA GENERAL -GRUPO DE TESORERÍA</t>
  </si>
  <si>
    <t>SECRETARÍA GENERAL -GRUPO DE GESTIÓN DOCUMENTAL Y CENTRO DE DOCUMENTACIÓN CORRESPONDENCIA Y ARCHIVO</t>
  </si>
  <si>
    <t>SECRETARÍA GENERAL -GRUPO DE INSTRUCCIÓN DE CONTROL DISCIPLINARIO INTERNO</t>
  </si>
  <si>
    <t>SECRETARÍA GENERAL -GRUPO DE MANEJO Y CONTROL DE ALMACÉN E INVENTARIOS</t>
  </si>
  <si>
    <t>SECRETARÍA GENERAL -GRUPO DE SERVICIO AL CIUDADANO</t>
  </si>
  <si>
    <t>SECRETARÍA GENERAL -GRUPO DE SERVICIOS ADMINISTRATIVOS</t>
  </si>
  <si>
    <t>OFICINA ASESORA DE PLANEACIÓN</t>
  </si>
  <si>
    <t>OFICINA ASESORA JURÍDICA</t>
  </si>
  <si>
    <t>OFICINA DEL SERVICIO DE PRONÓSTICOS Y ALERTAS -GRUPO DE ANÁLISIS DE PRONÓSTICO DEL TIEMPO</t>
  </si>
  <si>
    <t>OFICINA DEL SERVICIO DE PRONÓSTICOS Y ALERTAS -GRUPO DE ALERTAS AMBIENTALES</t>
  </si>
  <si>
    <t>OFICINA DE INFORMÁTICA -GRUPO DE INFORMACIÓN</t>
  </si>
  <si>
    <t>OFICINA DE INFORMÁTICA -GRUPO DE TECNOLOGÍA Y COMUNICACIONES</t>
  </si>
  <si>
    <t>OFICINA DE INFORMÁTICA -GRUPO DE ARQUITECTURA EMPRESARIAL TI Y SEGURIDAD DE LA INFORMACIÓN</t>
  </si>
  <si>
    <t>SUBDIRECCIÓN DE HIDROLOGÍA -GRUPO DE AUTOMATIZACIÓN</t>
  </si>
  <si>
    <t>SUBDIRECCIÓN DE HIDROLOGÍA -GRUPO DE EVALUACIÓN HIDROLÓGICA</t>
  </si>
  <si>
    <t>SUBDIRECCIÓN DE HIDROLOGÍA -GRUPO DE INSTRUMENTOS Y METALMECÁNICA</t>
  </si>
  <si>
    <t>SUBDIRECCIÓN DE HIDROLOGÍA -GRUPO DE MODELACIÓN Y PRONÓSTICOS HIDROLÓGICOS</t>
  </si>
  <si>
    <t>SUBDIRECCIÓN DE HIDROLOGÍA -GRUPO DE MONITOREO HIDROLÓGICO</t>
  </si>
  <si>
    <t>SUBDIRECCIÓN DE HIDROLOGÍA -GRUPO DE PLANEACIÓN OPERATIVA</t>
  </si>
  <si>
    <t>SUBDIRECCIÓN DE HIDROLOGÍA -GRUPO DE LABORATORIO DE CALIDAD AMBIENTAL</t>
  </si>
  <si>
    <t>SUBDIRECCIÓN DE HIDROLOGÍA -ÁREA OPERATIVA Nº 1 – MEDELLÍN</t>
  </si>
  <si>
    <t>SUBDIRECCIÓN DE HIDROLOGÍA -ÁREA OPERATIVA Nº 2- BARRANQUILLA</t>
  </si>
  <si>
    <t>SUBDIRECCIÓN DE HIDROLOGÍA -ÁREA OPERATIVA Nº 3 – VILLAVICENCIO</t>
  </si>
  <si>
    <t>SUBDIRECCIÓN DE HIDROLOGÍA -ÁREA OPERATIVA Nº 4 - NEIVA</t>
  </si>
  <si>
    <t>SUBDIRECCIÓN DE HIDROLOGÍA -ÁREA OPERATIVA Nº 5 - SANTA MARTA</t>
  </si>
  <si>
    <t>SUBDIRECCIÓN DE HIDROLOGÍA -ÁREA OPERATIVA Nº 6 – DUITAMA</t>
  </si>
  <si>
    <t>SUBDIRECCIÓN DE HIDROLOGÍA -ÁREA OPERATIVA Nº 7 – PASTO</t>
  </si>
  <si>
    <t>SUBDIRECCIÓN DE HIDROLOGÍA -ÁREA OPERATIVA Nº 8 – BUCARAMANGA</t>
  </si>
  <si>
    <t>SUBDIRECCIÓN DE HIDROLOGÍA -ÁREA OPERATIVA Nº 9 – CALI</t>
  </si>
  <si>
    <t>SUBDIRECCIÓN DE HIDROLOGÍA -ÁREA OPERATIVA Nº 10 – IBAGUÉ</t>
  </si>
  <si>
    <t xml:space="preserve">SUBDIRECCIÓN DE HIDROLOGÍA -ÁREA OPERATIVA Nº 11 – BOGOTÁ </t>
  </si>
  <si>
    <t>SUBDIRECCIÓN DE METEOROLOGÍA -GRUPO DE CLIMATOLOGÍA Y AGROMETEOROLOGÍA</t>
  </si>
  <si>
    <t>SUBDIRECCIÓN DE METEOROLOGÍA -GRUPO DE MODELAMIENTO NUMÉRICO DEL TIEMPO Y EL CLIMA</t>
  </si>
  <si>
    <t>SUBDIRECCIÓN DE METEOROLOGÍA -GRUPO DE GESTIÓN DE DATOS Y RED METEOROLÓGICA</t>
  </si>
  <si>
    <t>SUBDIRECCIÓN DE METEOROLOGÍA -GRUPO DE COORDINACIÓN DE METEOROLOGÍA AERONÁUTICA</t>
  </si>
  <si>
    <t>SUBDIRECCIÓN DE METEOROLOGÍA -GRUPO DE METEOROLOGÍA AERONÁUTICA ZONA NORTE</t>
  </si>
  <si>
    <t>SUBDIRECCIÓN DE METEOROLOGÍA -GRUPO DE METEOROLOGÍA AERONÁUTICA ZONA INSULAR - ARCHIPIÉLAGO DE SAN ANDRÉS, PROVIDENCIA Y SANTA CATALINA</t>
  </si>
  <si>
    <t>SUBDIRECCIÓN DE METEOROLOGÍA -GRUPO DE METEOROLOGÍA AERONÁUTICA ZONA CENTRO</t>
  </si>
  <si>
    <t>SUBDIRECCIÓN DE METEOROLOGÍA -GRUPO DE METEOROLOGÍA AERONÁUTICA ZONA ORIENTE</t>
  </si>
  <si>
    <t>SUBDIRECCIÓN DE METEOROLOGÍA -GRUPO DE METEOROLOGÍA AERONÁUTICA ZONA SUR</t>
  </si>
  <si>
    <t>SUBDIRECCIÓN DE METEOROLOGÍA -GRUPO DE METEOROLOGÍA AERONÁUTICA ZONA OCCIDENTE</t>
  </si>
  <si>
    <t>SUBDIRECCIÓN DE ECOSISTEMAS E INFORMACIÓN AMBIENTAL -GRUPO DE SISTEMA DE INFORMACIÓN AMBIENTAL INSTITUCIONAL – SIA</t>
  </si>
  <si>
    <t>SUBDIRECCIÓN DE ECOSISTEMAS E INFORMACIÓN AMBIENTAL -GRUPO DE SUELOS Y TIERRAS</t>
  </si>
  <si>
    <t>SUBDIRECCIÓN DE ECOSISTEMAS E INFORMACIÓN AMBIENTAL -GRUPO DE BOSQUES</t>
  </si>
  <si>
    <t>SUBDIRECCIÓN DE ECOSISTEMAS E INFORMACIÓN AMBIENTAL -GRUPO DE MONITOREO DE ECOSISTEMAS DE ALTA MONTAÑA</t>
  </si>
  <si>
    <t>SUBDIRECCIÓN DE ESTUDIOS AMBIENTALES -GRUPO DE CAMBIO GLOBAL</t>
  </si>
  <si>
    <t>SUBDIRECCIÓN DE ESTUDIOS AMBIENTALES -GRUPO DE ORDENAMIENTO AMBIENTAL DEL TERRITORIO</t>
  </si>
  <si>
    <t>SUBDIRECCIÓN DE ESTUDIOS AMBIENTALES -GRUPO DE SEGUIMIENTO A LA SOSTENIBILIDAD DEL DESARROLLO</t>
  </si>
  <si>
    <t>SUBDIRECCIÓN DE ESTUDIOS AMBIENTALES -GRUPO DE ACREDITACIÓN DE LABORATORIOS</t>
  </si>
  <si>
    <t>ENTIDAD QUE CUBRE
GASTOS DE TIQUETES AÉREOS</t>
  </si>
  <si>
    <t>3. SUMINISTRO DE PASAJES Y/O VIATICOS</t>
  </si>
  <si>
    <t>¿El solicitante requiere suministro de pasajes?</t>
  </si>
  <si>
    <t>VALOR ESTIMADO CON  POSIBLE VARIACION</t>
  </si>
  <si>
    <t>¿El solicitante requiere viaticos?</t>
  </si>
  <si>
    <t>TRM</t>
  </si>
  <si>
    <t>2. INFORMACIÓN DEL EVENTO</t>
  </si>
  <si>
    <t>FINANCIACION</t>
  </si>
  <si>
    <t>FINANCIACION2</t>
  </si>
  <si>
    <t>RUTA DE LA COMISIÓN</t>
  </si>
  <si>
    <t xml:space="preserve">   /   </t>
  </si>
  <si>
    <t xml:space="preserve">BOGOTÁ / COLOMBIA </t>
  </si>
  <si>
    <t>BOGOTÁ / COLOMBIA</t>
  </si>
  <si>
    <t>NOMBRE DE QUIEN INVITA</t>
  </si>
  <si>
    <t>PAÍS PRINCIPAL</t>
  </si>
  <si>
    <t>Describir los países destino de la comisión con las respectivas ciudades.</t>
  </si>
  <si>
    <t xml:space="preserve">NUMERO DE CONTRATO </t>
  </si>
  <si>
    <t>SALARIO / HONORARIOS</t>
  </si>
  <si>
    <t>TOTAL USD</t>
  </si>
  <si>
    <t>Fecha de TRM (DD/MM/AAAA)</t>
  </si>
  <si>
    <t>VR TOTAL COP</t>
  </si>
  <si>
    <t xml:space="preserve">DESDE </t>
  </si>
  <si>
    <t>HASTA</t>
  </si>
  <si>
    <t>USD CORRESPONDIENTE POR AUSTERIDAD EN EL GASTO</t>
  </si>
  <si>
    <t>VALOR TIQUETES 
(COTIZACIÓN EN LA TARIFA MAS ECONOMICA DEL MERCADO)</t>
  </si>
  <si>
    <t>CLASE</t>
  </si>
  <si>
    <t xml:space="preserve">4. GRUPO TALENTO HUMANO </t>
  </si>
  <si>
    <t xml:space="preserve">FIRMA DEL FUNCIONARIO A ENCARGAR O DESIGNAR COORDINACION:    </t>
  </si>
  <si>
    <t xml:space="preserve">Verificación de requisitos para encargo de funciones
(Marque con X)                                                                                              </t>
  </si>
  <si>
    <t>Observaciones</t>
  </si>
  <si>
    <t xml:space="preserve">Los arriba firmantes declaramos que hemos revisado el presente documento y lo encontramos ajustado a las normas y disposiciones legales y/o técnicas vigentes y, por lo tanto, bajo nuestra responsabilidad lo presentamos para el trámite correspondiente. </t>
  </si>
  <si>
    <t>ECONÓMICA</t>
  </si>
  <si>
    <t xml:space="preserve">EJECUTIVA </t>
  </si>
  <si>
    <t>La comisión se enmarca dentro de las funciones asignadas a la (el)</t>
  </si>
  <si>
    <t>Participar activamente en el desarrollo de la agenda del evento denominado:</t>
  </si>
  <si>
    <t xml:space="preserve">OBJETIVO (S) DE  COMISIÓN </t>
  </si>
  <si>
    <t>NOMBRE JEFE INMEDIATO / SUPERVISOR</t>
  </si>
  <si>
    <t>PARA EL CASO DE COMISION DE ESTUDIOS DILIGENCIAR ESTE CAMPO</t>
  </si>
  <si>
    <t>NOTA: Teniendo en cuenta la posible variación del valor de la cotización inicial, hasta la aprobación de la comisión y posterior expedición del tiquete, el valor estimado del tiquete corresponde a:</t>
  </si>
  <si>
    <t>ES IDÓNEO/A PARA CUMPLIR CON EL OBJETO DE LA COMISIÓN Y DEL EVENTO por las siguientes razones:</t>
  </si>
  <si>
    <t>AGENDA PARA EL DESARROLLO COMISIÓN 
(Se debe diligenciar de acuerdo al número de días aprobados para la comisión, desde el desplazamiento internacional )</t>
  </si>
  <si>
    <t>HORA</t>
  </si>
  <si>
    <t>ACTIVIDAD A DESARROLLAR</t>
  </si>
  <si>
    <t>¿Se debe efectuar encargo de funciones o designación temporal de coordinación ?</t>
  </si>
  <si>
    <t>CARGOS</t>
  </si>
  <si>
    <t>SALARIO 2024</t>
  </si>
  <si>
    <t>DUPLICADO</t>
  </si>
  <si>
    <t>ASESOR CODIGO 1020 GRADO 10</t>
  </si>
  <si>
    <t>ASESOR CODIGO 1020 GRADO 11</t>
  </si>
  <si>
    <t>ASESOR CODIGO 1020 GRADO 12</t>
  </si>
  <si>
    <t>ASESOR CODIGO 1020 GRADO 13</t>
  </si>
  <si>
    <t>ASESOR CODIGO 1020 GRADO 16</t>
  </si>
  <si>
    <t>ASESOR CODIGO 1020 GRADO 18</t>
  </si>
  <si>
    <t>ASESOR CODIGO 1020 GRADO 08</t>
  </si>
  <si>
    <t>ASESOR CODIGO 1020 GRADO 09</t>
  </si>
  <si>
    <t>AUXILIAR ADMINISTRATIVO CODIGO 4044 GRADO 10</t>
  </si>
  <si>
    <t>AUXILIAR ADMINISTRATIVO CODIGO 4044 GRADO 09</t>
  </si>
  <si>
    <t>CONDUCTOR MECANICO CODIGO 4103 GRADO 13</t>
  </si>
  <si>
    <t>CONDUCTOR MECANICO CODIGO 4103 GRADO 15</t>
  </si>
  <si>
    <t>CONDUCTOR MECANICO CODIGO 4103 GRADO 19</t>
  </si>
  <si>
    <t>DIRECTIVO CODIGO 0137 GRADO 21 JEFE DE OFICINA</t>
  </si>
  <si>
    <t>DIRECTIVO CODIGO 0150 GRADO 21 SUBDIRECTOR ADM. FINA</t>
  </si>
  <si>
    <t>DIRECTIVO CODIGO 0150 GRADO 21 SUBDIRECTOR TECNICO</t>
  </si>
  <si>
    <t>JEFE DE OFICINA CODIGO 1045 GRADO 16</t>
  </si>
  <si>
    <t>PROFESIONAL ESPECIALIZADO CODIGO 2028 GRADO 13</t>
  </si>
  <si>
    <t>PROFESIONAL ESPECIALIZADO CODIGO 2028 GRADO 14</t>
  </si>
  <si>
    <t>PROFESIONAL ESPECIALIZADO CODIGO 2028 GRADO 15</t>
  </si>
  <si>
    <t>PROFESIONAL ESPECIALIZADO CODIGO 2028 GRADO 16</t>
  </si>
  <si>
    <t>PROFESIONAL ESPECIALIZADO CODIGO 2028 GRADO 17</t>
  </si>
  <si>
    <t>PROFESIONAL ESPECIALIZADO CODIGO 2028 GRADO 19</t>
  </si>
  <si>
    <t>PROFESIONAL ESPECIALIZADO CODIGO 2028 GRADO 21</t>
  </si>
  <si>
    <t>PROFESIONAL ESPECIALIZADO CODIGO 2028 GRADO 24</t>
  </si>
  <si>
    <t>PROFESIONAL UNIVERSITARIO CODIGO 2044 GRADO 05</t>
  </si>
  <si>
    <t>PROFESIONAL UNIVERSITARIO CODIGO 2044 GRADO 06</t>
  </si>
  <si>
    <t>PROFESIONAL UNIVERSITARIO CODIGO 2044 GRADO 07</t>
  </si>
  <si>
    <t>PROFESIONAL UNIVERSITARIO CODIGO 2044 GRADO 11</t>
  </si>
  <si>
    <t>SECRETARIO BILINGÜE CODIGO 4182 GRADO 26</t>
  </si>
  <si>
    <t>SECRETARIO EJECUTIVO CODIGO 4210 GRADO 17</t>
  </si>
  <si>
    <t>SECRETARIO EJECUTIVO CODIGO 4210 GRADO 20</t>
  </si>
  <si>
    <t>SECRETARIO EJECUTIVO CODIGO 4210 GRADO 21</t>
  </si>
  <si>
    <t>SECRETARIO EJECUTIVO CODIGO 4210 GRADO 22</t>
  </si>
  <si>
    <t>SECRETARIO EJECUTIVO CODIGO 4210 GRADO 23</t>
  </si>
  <si>
    <t>SECRETARIO EJECUTIVO DEL DESPA CODIGO 4212 GRADO 25</t>
  </si>
  <si>
    <t>SECRETARIO EJECUTIVO DEL DESPA CODIGO 4215 GRADO 24</t>
  </si>
  <si>
    <t>TECNICO ADMINISTRATIVO CODIGO 3134 GRADO 14</t>
  </si>
  <si>
    <t>TECNICO ADMINISTRATIVO CODIGO 3134 GRADO 16</t>
  </si>
  <si>
    <t>TECNICO ADMINISTRATIVO CODIGO 3134 GRADO 17</t>
  </si>
  <si>
    <t>TECNICO ADMINISTRATIVO CODIGO 3134 GRADO 18</t>
  </si>
  <si>
    <t>SECRETARIO GENERAL ENTIDAD DESCENTRALIZADA CODIGO 0037 GRADO 21</t>
  </si>
  <si>
    <t>JEFE DE OFICINA ASESORA DE PLANEACIÓN CODIGO 1045 GRADO 10</t>
  </si>
  <si>
    <t>JEFE DE OFICINA ASESORA JURÍDICA CODIGO 1045 GRADO 13</t>
  </si>
  <si>
    <t>JEFE DE OFICINA DE CONTROL INTERNO CODIGO 0137 GRADO 17</t>
  </si>
  <si>
    <t>JEFE DE OFICINA DE INFORMÁTICA CODIGO 0137 GRADO 17</t>
  </si>
  <si>
    <t>JEFE DE OFICINA DEL SERVICIO DE PRONÓSTICOS Y ALERTAS CODIGO 0137 GRADO 19</t>
  </si>
  <si>
    <t>SUBDIRECTOR GENERAL ENTIDAD DESCENTRALIZADA CODIGO 0040 GRADO 19</t>
  </si>
  <si>
    <t>TÉCNICO ADMINISTRATIVO CODIGO 3124 GRADO 10</t>
  </si>
  <si>
    <t>TÉCNICO ADMINISTRATIVO CODIGO 3124 GRADO 11</t>
  </si>
  <si>
    <t>TÉCNICO ADMINISTRATIVO CODIGO 3124 GRADO 12</t>
  </si>
  <si>
    <t>TÉCNICO ADMINISTRATIVO CODIGO 3124 GRADO 13</t>
  </si>
  <si>
    <t>TÉCNICO ADMINISTRATIVO CODIGO 3124 GRADO 14</t>
  </si>
  <si>
    <t>TÉCNICO ADMINISTRATIVO CODIGO 3124 GRADO 15</t>
  </si>
  <si>
    <t>TÉCNICO ADMINISTRATIVO CODIGO 3124 GRADO 16</t>
  </si>
  <si>
    <t>TÉCNICO OPERATIVO CODIGO 3132 GRADO 10</t>
  </si>
  <si>
    <t>TÉCNICO OPERATIVO CODIGO 3132 GRADO 11</t>
  </si>
  <si>
    <t>TÉCNICO OPERATIVO CODIGO 3132 GRADO 12</t>
  </si>
  <si>
    <t>PRONOSTICADOR CODIGO 3116 GRADO 12</t>
  </si>
  <si>
    <t>PRONOSTICADOR CODIGO 3116 GRADO 14</t>
  </si>
  <si>
    <t>PRONOSTICADOR CODIGO 3116 GRADO 16</t>
  </si>
  <si>
    <t>RADIOSONDISTA CODIGO 3118 GRADO 10</t>
  </si>
  <si>
    <t>RADIOSONDISTA CODIGO 3118 GRADO 11</t>
  </si>
  <si>
    <t>RADIOSONDISTA CODIGO 3118 GRADO 12</t>
  </si>
  <si>
    <t>OPERARIO CALIFICADO CODIGO 4169 GRADO 11</t>
  </si>
  <si>
    <t>OPERARIO CALIFICADO CODIGO 4169 GRADO 15</t>
  </si>
  <si>
    <t>OPERARIO CALIFICADO CODIGO 4169 GRADO 19</t>
  </si>
  <si>
    <t>SECRETARIO EJECUTIVO CODIGO 4210 GRADO 16</t>
  </si>
  <si>
    <t>SECRETARIO EJECUTIVO CODIGO 4210 GRADO 24</t>
  </si>
  <si>
    <t>AUXILIAR ADMINISTRATIVO CODIGO 4044 GRADO 12</t>
  </si>
  <si>
    <t>AUXILIAR ADMINISTRATIVO CODIGO 4044 GRADO 14</t>
  </si>
  <si>
    <t>AUXILIAR ADMINISTRATIVO CODIGO 4044 GRADO 20</t>
  </si>
  <si>
    <t>AUXILIAR ADMINISTRATIVO CODIGO 4044 GRADO 22</t>
  </si>
  <si>
    <t>AUXILIAR DE PRONÓSTICO CODIGO 3046 GRADO 10</t>
  </si>
  <si>
    <t>AUXILIAR DE PRONÓSTICO CODIGO 3046 GRADO 11</t>
  </si>
  <si>
    <t>AUXILIAR DE PRONÓSTICO CODIGO 3046 GRADO 12</t>
  </si>
  <si>
    <t>AUXILIAR DE PRONÓSTICO CODIGO 3046 GRADO 13</t>
  </si>
  <si>
    <t>AUXILIAR DE PRONÓSTICO CODIGO 3046 GRADO 16</t>
  </si>
  <si>
    <t>MINISTERIO</t>
  </si>
  <si>
    <t>JEFE DE OFICINA CODIGO 137 GRADO 20</t>
  </si>
  <si>
    <t>JEFE DE OFICINA CODIGO 137 GRADO 18</t>
  </si>
  <si>
    <t>JEFE OFICINA ASESORA JURÍDICA CODIGO 1045 GRADO 16</t>
  </si>
  <si>
    <t>SUBDIRECTOR TECNICO CODIGO 150 GRADO 21</t>
  </si>
  <si>
    <t>TÉCNICO ADMINISTRATIVO CODIGO 3124 GRADO 17</t>
  </si>
  <si>
    <t>SUBDIRECTOR ADMINISTRATIVO Y FINANCIERO CODIGO 150 GRADO 21</t>
  </si>
  <si>
    <t>ASESOR CODIGO 1020 GRADO 07</t>
  </si>
  <si>
    <t>PROFESIONAL UNIVERSITARIO CODIGO 2044 GRADO 03</t>
  </si>
  <si>
    <t>PROFESIONAL UNIVERSITARIO CODIGO 2044 GRADO 04</t>
  </si>
  <si>
    <t>PROFESIONAL UNIVERSITARIO CODIGO 2044 GRADO 09</t>
  </si>
  <si>
    <t>TÉCNICO ADMINISTRATIVO CODIGO 3124 GRADO 09</t>
  </si>
  <si>
    <t>TÉCNICO OPERATIVO CODIGO 3132 GRADO 07</t>
  </si>
  <si>
    <t>TÉCNICO OPERATIVO CODIGO 3132 GRADO 09</t>
  </si>
  <si>
    <t>OBSERVADOR DE SUPERFICIE CODIGO 3105 GRADO 05</t>
  </si>
  <si>
    <t>OBSERVADOR DE SUPERFICIE CODIGO 3105 GRADO 06</t>
  </si>
  <si>
    <t>OBSERVADOR DE SUPERFICIE CODIGO 3105 GRADO 07</t>
  </si>
  <si>
    <t>OBSERVADOR DE SUPERFICIE CODIGO 3105 GRADO 08</t>
  </si>
  <si>
    <t>OBSERVADOR DE SUPERFICIE CODIGO 3105 GRADO 09</t>
  </si>
  <si>
    <t>AUXILIAR SERVICIOS GENERALES CODIGO 4064 GRADO 09</t>
  </si>
  <si>
    <t>PROFESIONAL UNIVERSITARIO CODIGO 2044 GRADO 01</t>
  </si>
  <si>
    <t>PROFESIONAL UNIVERSITARIO CODIGO 2044 GRADO 08</t>
  </si>
  <si>
    <t>NIVEL TECNICO</t>
  </si>
  <si>
    <t>ASESOR CODIGO 1020 GRADO 15</t>
  </si>
  <si>
    <t>DIRECTOR GENERAL ANLA CODIGO 0015</t>
  </si>
  <si>
    <t>DIRECTOR GENERAL IDEAM CODIGO 0015 GRADO 23</t>
  </si>
  <si>
    <t>JEFE DE OFICINA ASESORA DE PLANEACIÓN CODIGO 1045 GRADO 16</t>
  </si>
  <si>
    <t>TECNICO ADMINISTRATIVO CODIGO 3134 GRADO 09</t>
  </si>
  <si>
    <t>DIRECCION GENERAL</t>
  </si>
  <si>
    <t xml:space="preserve">DIRECCION GENERAL - GRUPO DE COMUNICACIONES </t>
  </si>
  <si>
    <t>DIRECCION GENERAL - GRUPO DE TECNOLOGIAS DE LA INFORMACION Y LAS COMUNICACIONES</t>
  </si>
  <si>
    <t>DIRECCION GENERAL - OFICINA ASESORA JURIDICA</t>
  </si>
  <si>
    <t>DIRECCION GENERAL - GRUPO DE PREDIOS</t>
  </si>
  <si>
    <t>DIRECCION GENERAL - OFICINA CONTROL  DISCIPLINARIO INTERNO</t>
  </si>
  <si>
    <t>DIRECCION GENERAL - OFICINA ASESORA PLANEACION</t>
  </si>
  <si>
    <t>DIRECCION GENERAL - OFICINA GESTION DEL RIESGO</t>
  </si>
  <si>
    <t>DIRECCION GENERAL - GRUPO DE CONTROL INTERNO</t>
  </si>
  <si>
    <t>SUBDIRECCIÓN DE GESTION Y MANEJO DE AREAS PROTEGIDAS</t>
  </si>
  <si>
    <t>SUBDIRECCIÓN DE GESTION Y MANEJO DE AREAS PROTEGIDAS - GRUPO DE GESTION E INTEGRACION DEL SINAP</t>
  </si>
  <si>
    <t>SUBDIRECCIÓN DE GESTION Y MANEJO DE AREAS PROTEGIDAS - GRUPO DE GESTION DEL CONOCIMIENTO E INNOVACION</t>
  </si>
  <si>
    <t>SUBDIRECCIÓN DE GESTION Y MANEJO DE AREAS PROTEGIDAS - GRUPO DE TRAMITES Y EVALUACION AMBIENTAL</t>
  </si>
  <si>
    <t>SUBDIRECCIÓN DE GESTION Y MANEJO DE AREAS PROTEGIDAS - GRUPO DE PLANEACIÓN Y MANEJO</t>
  </si>
  <si>
    <t>SUBDIRECCIÓN DE SOSTENIBILIDAD Y NEGOCIOS AMBIENTALES</t>
  </si>
  <si>
    <t>SUBDIRECCIÓN ADMINISTRATIVA Y FINANCIERA</t>
  </si>
  <si>
    <t>SUBDIRECCIÓN ADMINISTRATIVA Y FINANCIERA - GRUPO DE PROCESOS CORPORATIVOS</t>
  </si>
  <si>
    <t>SUBDIRECCIÓN ADMINISTRATIVA Y FINANCIERA - GRUPO DE ATENCION AL CIUDADANO</t>
  </si>
  <si>
    <t>SUBDIRECCIÓN ADMINISTRATIVA Y FINANCIERA - GRUPO DE INFRAESTRUCTURA</t>
  </si>
  <si>
    <t>SUBDIRECCIÓN ADMINISTRATIVA Y FINANCIERA - GRUPO DE CONTRATOS</t>
  </si>
  <si>
    <t>SUBDIRECCIÓN ADMINISTRATIVA Y FINANCIERA - GRUPO DE GESTIÓN FINANCIERA</t>
  </si>
  <si>
    <t>SUBDIRECCIÓN ADMINISTRATIVA Y FINANCIERA - GRUPO DE GESTIÓN HUMANA</t>
  </si>
  <si>
    <t>DIRECCION TERRITORIAL AMAZONIA</t>
  </si>
  <si>
    <t>DIRECCION TERRITORIAL ANDES OCCIDENTALES</t>
  </si>
  <si>
    <t>DIRECCION TERRITORIAL ANDES NORORIENTALES</t>
  </si>
  <si>
    <t>DIRECCION TERRITORIAL CARIBE</t>
  </si>
  <si>
    <t>DIRECCION TERRITORIAL ORINOQUIA</t>
  </si>
  <si>
    <t>DIRECCION TERRITORIAL PACIFICO</t>
  </si>
  <si>
    <t>OPERARIO CALIFICADO CODIGO 4169 GRADO 13</t>
  </si>
  <si>
    <t>PROFESIONAL ESPECIALIZADO CODIGO 2028 GRADO 18</t>
  </si>
  <si>
    <t>JEFE DE OFICINA ASESORA JURIDICA CODIGO 1045 GRADO 15</t>
  </si>
  <si>
    <t>PROFESIONAL ESPECIALIZADO CODIGO 2028 GRADO 20</t>
  </si>
  <si>
    <t>SECRETARIO EJECUTIVO CODIGO 4210 GRADO 18</t>
  </si>
  <si>
    <t>JEFE DE OFICINA CODIGO 0137 GRADO 12</t>
  </si>
  <si>
    <t>JEFE DE OFICINA ASESORA DE PLANEACION CODIGO 1045 GRADO 15</t>
  </si>
  <si>
    <t>PROFESIONAL ESPECIALIZADO CODIGO 2028 GRADO 22</t>
  </si>
  <si>
    <t>AUXILIAR ADMINISTRATIVO CODIGO 4044 GRADO 13</t>
  </si>
  <si>
    <t>SUBDIRECTOR TÉCNICO CODIGO 0150 GRADO 17</t>
  </si>
  <si>
    <t>DIRECTOR GENERAL PNNC CODIGO 0015 GRADO 23</t>
  </si>
  <si>
    <t>JEFE DE OFICINA CODIGO 0137 GRADO 15</t>
  </si>
  <si>
    <t>MNINISTERIO</t>
  </si>
  <si>
    <t>-</t>
  </si>
  <si>
    <t>MinAmbientePlanta</t>
  </si>
  <si>
    <t>IDEAMPlanta</t>
  </si>
  <si>
    <t>ANLAPlanta</t>
  </si>
  <si>
    <t>PNNCPlanta</t>
  </si>
  <si>
    <t xml:space="preserve"> DIRECTOR TECNICO CODIGO 0100 GRADO 22</t>
  </si>
  <si>
    <t>DIRECTIVO CODIGO 0035 GRADO 23 -  SECRETARIA GENERAL</t>
  </si>
  <si>
    <t xml:space="preserve"> VICEMINISTRO CODIGO 0020</t>
  </si>
  <si>
    <t>PRÓRROGA</t>
  </si>
  <si>
    <t>OBJETO DEL EVENTO
(Extraído de la Invitación)</t>
  </si>
  <si>
    <t>CONTRATISTA</t>
  </si>
  <si>
    <t>N/A</t>
  </si>
  <si>
    <t>AUXILIAR ADMINISTRATIVO CODIGO 4044 GRADO 11</t>
  </si>
  <si>
    <t>DIRECTOR TERRITORIAL CODIGO 042 GRADO 17</t>
  </si>
  <si>
    <t>JEFE DE ÁREA PROTEGIDA CODIGO 2025 GRADO 21</t>
  </si>
  <si>
    <t>PROFESIONAL UNIVERSITARIO CODIGO 2044 GRADO 02</t>
  </si>
  <si>
    <t>SUBDIRECTOR ADMINISTRATIVO Y FINANCIERO CODIGO 0150 GRADO 17</t>
  </si>
  <si>
    <t>MINAMBIENTE</t>
  </si>
  <si>
    <t>COMISIÓN SERVICIOS</t>
  </si>
  <si>
    <t>COMISIÓN ESTUDIOS</t>
  </si>
  <si>
    <r>
      <rPr>
        <b/>
        <sz val="11"/>
        <color theme="2"/>
        <rFont val="Arial Narrow"/>
        <family val="2"/>
      </rPr>
      <t>Proceso</t>
    </r>
    <r>
      <rPr>
        <sz val="11"/>
        <color theme="2"/>
        <rFont val="Arial Narrow"/>
        <family val="2"/>
      </rPr>
      <t>: Comisiones y Apoyo Logístico</t>
    </r>
  </si>
  <si>
    <r>
      <t xml:space="preserve">Versión: </t>
    </r>
    <r>
      <rPr>
        <sz val="10"/>
        <color theme="1"/>
        <rFont val="Arial Narrow"/>
        <family val="2"/>
      </rPr>
      <t>1</t>
    </r>
  </si>
  <si>
    <r>
      <t xml:space="preserve">Vigencia: </t>
    </r>
    <r>
      <rPr>
        <sz val="10"/>
        <color theme="1"/>
        <rFont val="Arial Narrow"/>
        <family val="2"/>
      </rPr>
      <t>16/04/2024</t>
    </r>
  </si>
  <si>
    <r>
      <t>Código:</t>
    </r>
    <r>
      <rPr>
        <sz val="10"/>
        <color theme="1"/>
        <rFont val="Arial Narrow"/>
        <family val="2"/>
      </rPr>
      <t xml:space="preserve"> F-A-CAL-11</t>
    </r>
  </si>
  <si>
    <t>Para el trámite de esta solicitud tener presente el PROCEDIMIENTO - Código: P-A-CAL-02 - TRÁMITE DE COMISIONES DE SERVICIOS Y/O ESTUDIOS AL EXTERIOR FUNCIONARIOS</t>
  </si>
  <si>
    <t>Para el trámite de esta solicitud tener presente el PROCEDIMIENTO - Código: P-A-CAL-03 - TRÁMITE DE AUTORIZACION DE VIAJE AL EXTERIOR CONTRATISTAS</t>
  </si>
  <si>
    <r>
      <t xml:space="preserve">FECHA DE TERMINACIÓN DEL EVENTO
</t>
    </r>
    <r>
      <rPr>
        <sz val="8"/>
        <color theme="1"/>
        <rFont val="Arial Narrow"/>
        <family val="2"/>
      </rPr>
      <t>(DD/MM/AAAA)</t>
    </r>
  </si>
  <si>
    <r>
      <t xml:space="preserve">FECHA DE INICIO DEL EVENTO
</t>
    </r>
    <r>
      <rPr>
        <sz val="8"/>
        <color theme="1"/>
        <rFont val="Arial Narrow"/>
        <family val="2"/>
      </rPr>
      <t>(DD/MM/AAAA)</t>
    </r>
  </si>
  <si>
    <r>
      <t xml:space="preserve">FECHA DE TERMINACIÓN DE LA COMISIÓN 
</t>
    </r>
    <r>
      <rPr>
        <sz val="8"/>
        <color theme="1"/>
        <rFont val="Arial Narrow"/>
        <family val="2"/>
      </rPr>
      <t>(DD/MM/AAAA)</t>
    </r>
  </si>
  <si>
    <r>
      <t xml:space="preserve">Esta información será diligenciada </t>
    </r>
    <r>
      <rPr>
        <b/>
        <sz val="10"/>
        <color theme="1"/>
        <rFont val="Arial Narrow"/>
        <family val="2"/>
      </rPr>
      <t>UNICAMENTE</t>
    </r>
    <r>
      <rPr>
        <sz val="10"/>
        <color theme="1"/>
        <rFont val="Arial Narrow"/>
        <family val="2"/>
      </rPr>
      <t xml:space="preserve"> si durante la ausencia del solicitante el Ministerio debe efectuar un encargo de funciones o designación temporal de coordinación.</t>
    </r>
  </si>
  <si>
    <t>NUMERO DE CDP</t>
  </si>
  <si>
    <t>Fecha  (DD/MM/AAAA)</t>
  </si>
  <si>
    <r>
      <t xml:space="preserve">FECHA DE SOLICITUD </t>
    </r>
    <r>
      <rPr>
        <sz val="8"/>
        <color theme="1"/>
        <rFont val="Arial Narrow"/>
        <family val="2"/>
      </rPr>
      <t>(DD/MM/AAAA)</t>
    </r>
  </si>
  <si>
    <r>
      <t xml:space="preserve">TIPO VINCULACIÓN 
</t>
    </r>
    <r>
      <rPr>
        <sz val="10"/>
        <color theme="1"/>
        <rFont val="Arial Narrow"/>
        <family val="2"/>
      </rPr>
      <t xml:space="preserve"> ( Marque con X)</t>
    </r>
  </si>
  <si>
    <r>
      <t xml:space="preserve"> TIPO DE SOLICITUD
</t>
    </r>
    <r>
      <rPr>
        <sz val="10"/>
        <color theme="1"/>
        <rFont val="Arial Narrow"/>
        <family val="2"/>
      </rPr>
      <t xml:space="preserve"> ( Marque con X)</t>
    </r>
  </si>
  <si>
    <r>
      <t xml:space="preserve">FECHA DE INICIO DE LA COMISIÓN 
</t>
    </r>
    <r>
      <rPr>
        <sz val="8"/>
        <color theme="1"/>
        <rFont val="Arial Narrow"/>
        <family val="2"/>
      </rPr>
      <t>(DD/MM/AAAA)</t>
    </r>
  </si>
  <si>
    <r>
      <t xml:space="preserve">Esta información será diligenciada </t>
    </r>
    <r>
      <rPr>
        <b/>
        <sz val="10"/>
        <color theme="1"/>
        <rFont val="Arial Narrow"/>
        <family val="2"/>
      </rPr>
      <t>UNICAMENTE</t>
    </r>
    <r>
      <rPr>
        <sz val="10"/>
        <color theme="1"/>
        <rFont val="Arial Narrow"/>
        <family val="2"/>
      </rPr>
      <t xml:space="preserve"> si el evento </t>
    </r>
    <r>
      <rPr>
        <b/>
        <sz val="10"/>
        <color theme="1"/>
        <rFont val="Arial Narrow"/>
        <family val="2"/>
      </rPr>
      <t>NO</t>
    </r>
    <r>
      <rPr>
        <sz val="10"/>
        <color theme="1"/>
        <rFont val="Arial Narrow"/>
        <family val="2"/>
      </rPr>
      <t xml:space="preserve"> cuenta con financiacion de gastos de tiquetes y/o viáticos</t>
    </r>
  </si>
  <si>
    <t>FECHA (DD/MM/AAAA)</t>
  </si>
  <si>
    <t>Este campo se encuentra formulado (NO EDITAR)</t>
  </si>
  <si>
    <t>INSTRUCTIVO</t>
  </si>
  <si>
    <t>(Justificar la idoneidad del comisionado, basado en sus capacidades, experiencia profesional/técnica y las funciones u obligaciones que estén directamente relacionadas con el evento)</t>
  </si>
  <si>
    <t>(Indicar el beneficio o impacto que el Ministerio o entidad Adscrita aportará con la participación del comisionado en dicho evento, y a su vez, cómo contribuirá el espacio en que va a participar a la misión del ministerio de ambiente, como por ejemplo: lograr cooperación, conseguir financiación, aprobación de proyectos)</t>
  </si>
  <si>
    <t>Corresponde a la fecha de cumplimiento de los requisitos de ejecución - SECOP II</t>
  </si>
  <si>
    <t>Diligencie el número de contrato que le asignó el SECOP II</t>
  </si>
  <si>
    <t>¿Participa menos días en el evento?</t>
  </si>
  <si>
    <t>¿El solicitante requiere viáticos?</t>
  </si>
  <si>
    <t xml:space="preserve">y con la misma busca el cumplimiento de: </t>
  </si>
  <si>
    <t>Fecha en la cual se diligencia el presente formato</t>
  </si>
  <si>
    <t xml:space="preserve">CERTIFICAMOS QUE LA PRESENTE SOLICITUD DE AUTORIZACIÓN DE VIAJE AL EXTERIOR GUARDA RELACIÓN CON EL OBJETO DEL CONTRATO O CON LAS OBLIGACIONES CONTRACTUALES, ASI COMO QUE DICHA PARTICIPACIÓN NO SE PODRÁ REALIZAR POR MEDIOS VIRTUALES. </t>
  </si>
  <si>
    <t>NA</t>
  </si>
  <si>
    <t>Ministro/a, Viceministro/a, Jefe de Oficina, Director/a, Subdirector/a.
Para el caso de funcionarios de ANLA, IDEAM y PNN, firma el Director General según corresponda. 
Para el caso de contratistas quien firma es el supervisor del contrato, registrado en la Plataforma SECOP.</t>
  </si>
  <si>
    <r>
      <t xml:space="preserve">AGENDA PARA EL DESARROLLO COMISIÓN 
</t>
    </r>
    <r>
      <rPr>
        <b/>
        <sz val="9"/>
        <rFont val="Arial Narrow"/>
        <family val="2"/>
      </rPr>
      <t>(Se debe diligenciar de acuerdo al número de días aprobados para la comisión, desde el desplazamiento internacional )</t>
    </r>
  </si>
  <si>
    <t xml:space="preserve">Una vez diligenciado por completo el presente formato, guardar en PDF y firmar de manera electrónica. </t>
  </si>
  <si>
    <r>
      <t xml:space="preserve">Versión: </t>
    </r>
    <r>
      <rPr>
        <sz val="11"/>
        <color theme="1"/>
        <rFont val="Arial Narrow"/>
        <family val="2"/>
      </rPr>
      <t>1</t>
    </r>
  </si>
  <si>
    <r>
      <t xml:space="preserve">Vigencia: </t>
    </r>
    <r>
      <rPr>
        <sz val="11"/>
        <color theme="1"/>
        <rFont val="Arial Narrow"/>
        <family val="2"/>
      </rPr>
      <t>16/04/2024</t>
    </r>
  </si>
  <si>
    <r>
      <t>Código:</t>
    </r>
    <r>
      <rPr>
        <sz val="11"/>
        <color theme="1"/>
        <rFont val="Arial Narrow"/>
        <family val="2"/>
      </rPr>
      <t xml:space="preserve"> F-A-CAL-11</t>
    </r>
  </si>
  <si>
    <r>
      <t xml:space="preserve">FECHA DE SOLICITUD </t>
    </r>
    <r>
      <rPr>
        <sz val="11"/>
        <color theme="1"/>
        <rFont val="Arial Narrow"/>
        <family val="2"/>
      </rPr>
      <t>(DD/MM/AAAA)</t>
    </r>
  </si>
  <si>
    <r>
      <t xml:space="preserve">TIPO VINCULACIÓN 
</t>
    </r>
    <r>
      <rPr>
        <sz val="11"/>
        <color theme="1"/>
        <rFont val="Arial Narrow"/>
        <family val="2"/>
      </rPr>
      <t xml:space="preserve"> ( Marque con X)</t>
    </r>
  </si>
  <si>
    <r>
      <t xml:space="preserve"> TIPO DE SOLICITUD
</t>
    </r>
    <r>
      <rPr>
        <sz val="11"/>
        <color theme="1"/>
        <rFont val="Arial Narrow"/>
        <family val="2"/>
      </rPr>
      <t xml:space="preserve"> ( Marque con X)</t>
    </r>
  </si>
  <si>
    <r>
      <t xml:space="preserve">FECHA DE INICIO DEL EVENTO
</t>
    </r>
    <r>
      <rPr>
        <sz val="11"/>
        <color theme="1"/>
        <rFont val="Arial Narrow"/>
        <family val="2"/>
      </rPr>
      <t>(DD/MM/AAAA)</t>
    </r>
  </si>
  <si>
    <r>
      <t xml:space="preserve">FECHA DE TERMINACIÓN DEL EVENTO
</t>
    </r>
    <r>
      <rPr>
        <sz val="11"/>
        <color theme="1"/>
        <rFont val="Arial Narrow"/>
        <family val="2"/>
      </rPr>
      <t>(DD/MM/AAAA)</t>
    </r>
  </si>
  <si>
    <r>
      <t xml:space="preserve">FECHA DE INICIO DE LA COMISIÓN 
</t>
    </r>
    <r>
      <rPr>
        <sz val="11"/>
        <color theme="1"/>
        <rFont val="Arial Narrow"/>
        <family val="2"/>
      </rPr>
      <t>(DD/MM/AAAA)</t>
    </r>
  </si>
  <si>
    <r>
      <t xml:space="preserve">FECHA DE TERMINACIÓN DE LA COMISIÓN 
</t>
    </r>
    <r>
      <rPr>
        <sz val="11"/>
        <color theme="1"/>
        <rFont val="Arial Narrow"/>
        <family val="2"/>
      </rPr>
      <t>(DD/MM/AAAA)</t>
    </r>
  </si>
  <si>
    <r>
      <t xml:space="preserve">Esta información será diligenciada </t>
    </r>
    <r>
      <rPr>
        <b/>
        <sz val="11"/>
        <color theme="1"/>
        <rFont val="Arial Narrow"/>
        <family val="2"/>
      </rPr>
      <t>UNICAMENTE</t>
    </r>
    <r>
      <rPr>
        <sz val="11"/>
        <color theme="1"/>
        <rFont val="Arial Narrow"/>
        <family val="2"/>
      </rPr>
      <t xml:space="preserve"> si el evento </t>
    </r>
    <r>
      <rPr>
        <b/>
        <sz val="11"/>
        <color theme="1"/>
        <rFont val="Arial Narrow"/>
        <family val="2"/>
      </rPr>
      <t>NO</t>
    </r>
    <r>
      <rPr>
        <sz val="11"/>
        <color theme="1"/>
        <rFont val="Arial Narrow"/>
        <family val="2"/>
      </rPr>
      <t xml:space="preserve"> cuenta con financiación de gastos de tiquetes y/o viáticos</t>
    </r>
  </si>
  <si>
    <r>
      <t>y con la misma busca el cumplimiento de:</t>
    </r>
    <r>
      <rPr>
        <b/>
        <sz val="11"/>
        <color theme="9" tint="-0.249977111117893"/>
        <rFont val="Arial Narrow"/>
        <family val="2"/>
      </rPr>
      <t xml:space="preserve"> (Indicar una o dos funciones de la dependencia y meta del plan de desarrollo o meta del plan de acción de la entidad que se pretende cumplir con la participación).</t>
    </r>
  </si>
  <si>
    <r>
      <t xml:space="preserve">Cuyo objeto esencial corresponde a: </t>
    </r>
    <r>
      <rPr>
        <b/>
        <sz val="11"/>
        <color theme="9" tint="-0.249977111117893"/>
        <rFont val="Arial Narrow"/>
        <family val="2"/>
      </rPr>
      <t>(Describir el objetivo principal de la comisión, ponencias, negociaciones, intercambio de experiencias, etc.; corresponde a la actividad principal que realizará el comisionado, siendo esta totalmente diferente al objeto del evento).</t>
    </r>
  </si>
  <si>
    <t>Registrar la fecha de inicio del evento según carta de invitación.</t>
  </si>
  <si>
    <t>Registrar la fecha de terminación del evento según carta de invitación.</t>
  </si>
  <si>
    <t>En dado caso que participe menos días de los previstos en el evento diligenciar SI, de lo contrario NO.</t>
  </si>
  <si>
    <t xml:space="preserve">Corresponde a la fecha de salida del vuelo internacional. </t>
  </si>
  <si>
    <t xml:space="preserve">Corresponde a la fecha de llegada del vuelo internacional. </t>
  </si>
  <si>
    <t xml:space="preserve">Registrar el valor de la matricula o inscripción, o de ser beneficiario de una beca, describir que cubre la misma. </t>
  </si>
  <si>
    <t>Diligenciar el número de días a reconocer viáticos.</t>
  </si>
  <si>
    <t xml:space="preserve">Diligenciar la fecha de consulta de la TRM, link de consulta: https://www.banrep.gov.co/es/estadisticas/trm </t>
  </si>
  <si>
    <t xml:space="preserve">Diligenciar la Tasa de cambio representativa del mercado (TRM), conforme al registro del Link https://www.banrep.gov.co/es/estadisticas/trm </t>
  </si>
  <si>
    <t>Esta información será diligenciada UNICAMENTE si durante la ausencia del solicitante el Ministerio debe efectuar un encargo de funciones o designación temporal de coordinación.</t>
  </si>
  <si>
    <t>Diligenciar en dado caso de tener alguna observación, de lo contrario NA</t>
  </si>
  <si>
    <t xml:space="preserve">Una vez diligenciado por completo el presente formato, guardar en PDF y firmar de manera electrónica. - Firma del Coordinador de Talento Humano o quien haga sus Veces </t>
  </si>
  <si>
    <t>Una vez diligenciado por completo el presente formato, guardar en PDF y firmar de manera electrónica - Firma del Funcionario a Encargar o Designar Coordinación.</t>
  </si>
  <si>
    <t>PORCENTAJE FINANCIACION
Funcionarios 90%
Contratistas 70%</t>
  </si>
  <si>
    <r>
      <t xml:space="preserve">Es su responsabilidad diligenciar cuidadosamente toda la información de este formato y del jefe inmediato / supervisor revisar la misma.
</t>
    </r>
    <r>
      <rPr>
        <b/>
        <u/>
        <sz val="14"/>
        <color rgb="FFFF0000"/>
        <rFont val="Arial Narrow"/>
        <family val="2"/>
      </rPr>
      <t xml:space="preserve">La exactitud y precisión de la información NO es responsabilidad del Grupo de Comisiones y Apoyo Logístico. </t>
    </r>
  </si>
  <si>
    <t xml:space="preserve">SÓLO SI APLICA debe marcar con una X, de lo contrario dejar vacío. </t>
  </si>
  <si>
    <t xml:space="preserve">SELECCIONE en la lista desplegable, la entidad a la que pertenece el solicitante (comisionado). </t>
  </si>
  <si>
    <t>(NO EDITAR)
Este campo se encuentra formulado</t>
  </si>
  <si>
    <t xml:space="preserve">SELECCIONE en la lista desplegable, la dependencia a la que pertenece el solicitante (comisionado). </t>
  </si>
  <si>
    <t>Aplica SÓLO PARA FUNCIONARIOS caso en el que debe marcar con una X, de lo contrario dejar vacío.</t>
  </si>
  <si>
    <t>Diligencie el valor de sus honorarios mensuales</t>
  </si>
  <si>
    <t>Registre la fecha de finalización de su contrato - SECOP II</t>
  </si>
  <si>
    <t>Aplica SÓLO PARA CONTRATISTAS MinAmbiente y debe marcar con una X, de lo contrario dejar vacío.</t>
  </si>
  <si>
    <t xml:space="preserve">SÓLO SI APLICA debe marcar con una X, de lo contrario dejar vacío.   </t>
  </si>
  <si>
    <t>De ser una prorroga, deberá anotar en este espacio el Numero de Radicado Autorización DAPRE para el caso de servidores públicos, o el consecutivo de ULISES para el caso de contratistas, de la comisión inicial.</t>
  </si>
  <si>
    <t>SELECCIONE en la lista desplegable, el cargo que desempeña el solicitante. Para el caso de Contratistas MinAmbiente, deberá seleccionar N/A</t>
  </si>
  <si>
    <t>SELECCIONE en la lista desplegable: SI, NO o PARCIAL según sea el caso</t>
  </si>
  <si>
    <t>DILIGENCIE el nombre del invitante o el organizador del evento</t>
  </si>
  <si>
    <t>DILIGENCIE el nombre del evento, tal cual lo indique la carta de invitación o convocatoria</t>
  </si>
  <si>
    <t xml:space="preserve">DILIGENCIE el objeto del evento, tal cual lo indique la carta de invitación o convocatoria. </t>
  </si>
  <si>
    <t>SELECCIONE en la lista desplegable: SI o NO, según sea el caso</t>
  </si>
  <si>
    <t xml:space="preserve">SELECCIONE en la lista desplegable, el país principal donde se desarrollará la comisión. </t>
  </si>
  <si>
    <t xml:space="preserve">DILIGENCIE la(s) ciudades donde se desarrollará la comisión. </t>
  </si>
  <si>
    <t>Anotar el nombre del organismo internacional o gobierno extranjero que sufragara los tiquetes aéreos, de lo contrario N/A</t>
  </si>
  <si>
    <t>Anotar el nombre del organismo internacional o gobierno extranjero que sufragara los viáticos, de lo contrario N/A</t>
  </si>
  <si>
    <t xml:space="preserve">Describir el nombre de la entidad que sufragará los gastos de la comisión de estudios, de ser una beca, mencionar la institución que la patrocina.  </t>
  </si>
  <si>
    <t>SELECCIONE en la lista desplegable: SI, en caso que el Ministerio o entidad Adscrita suministre los tiquetes aéreos, de lo contrario seleccionar NO</t>
  </si>
  <si>
    <t>SELECCIONE en la lista desplegable: SI, en caso que el Ministerio o entidad Adscrita suministre los viáticos, de lo contrario seleccionar NO</t>
  </si>
  <si>
    <t>Debe diligenciar el valor de la cotización indicada por el Grupo de Comisiones, o la agencia correspondiente de IDEAM, ANLA, PNNC, según sea el caso.</t>
  </si>
  <si>
    <t>SÓLO APLICA PARA ENTIDADES ADSCRITAS (ANLA, IDEAM, PNNC). Diligenciar el número del contrato de suministro de tiquetes.</t>
  </si>
  <si>
    <t xml:space="preserve">SÓLO APLICA SI EL INVITANTE NO SUFRAGA VIÁTICOS Diligenciar el número de CDP, que se afectará presupuestalmente para reconocer los viáticos. </t>
  </si>
  <si>
    <t>SÓLO APLICA PARA ENTIDADES ADSCRITAS (ANLA, IDEAM, PNNC). Diligenciar el nombre del proveedor del contrato de suministro de tiquetes.</t>
  </si>
  <si>
    <t xml:space="preserve">SÓLO APLICA SI EL INVITANTE NO SUFRAGA VIÁTICOS. Diligenciar la fecha del CDP, que se afectará para reconocer los viáticos. </t>
  </si>
  <si>
    <t>SELECCIONE en la lista desplegable: SI, en caso que durante la ausencia del solicitante se requiere efectuar un encargo de funciones o asignación de coordinación, de lo contrario seleccionar NO</t>
  </si>
  <si>
    <t>DILIGENCIE sus nombres y apellidos completos como aparece en su documento de identidad del encargado</t>
  </si>
  <si>
    <t>SELECCIONE en la lista desplegable, el cargo que desempeña el Funcionario a Encargar o Designar Coordinación.</t>
  </si>
  <si>
    <t xml:space="preserve">DILIGENCIE sus nombres y apellidos completos como aparece en su documento de identidad. </t>
  </si>
  <si>
    <t>DILIGENCIE el número de su documento de identidad.</t>
  </si>
  <si>
    <t>DILIGENCIE el número de documento de identidad del Funcionario a Encargar o Designar Coordinación.</t>
  </si>
  <si>
    <t>SÓLO SI APLICA debe marcar con una X, de lo contrario dejar vacío y marcar una X la casilla NO</t>
  </si>
  <si>
    <t>DILIGENCIE nombre completo del (la) Coordinador (a) de Talento Humano o quien haga sus veces.</t>
  </si>
  <si>
    <t>Describa la franja horaria de participación según la agenda del evento. Ejemplo (6:00 a.m. – 8:00 pm), 
En caso de NO ocupar todas las filas, diligenciar con la sigla de No Aplica (N/A), para que no queden espacios en blanco.</t>
  </si>
  <si>
    <t>Describa de la fecha en que se realizará la actividad de la agenda, desde el inicio hasta la llegada del desplazamiento internacional.
En caso de NO ocupar todas las filas, diligenciar con la sigla de No Aplica (N/A), para que no queden espacios en blanco.</t>
  </si>
  <si>
    <t>Los siguientes campos deben ser diligenciados UNICAMENTE por el Grupo de Talento Humano</t>
  </si>
  <si>
    <t>Describa de manera puntual, especifica y concreta  la actividad a realizar conforme a la agenda emitida para el evento a participar, desde el inicio hasta la llegada del desplazamiento internacional.
En caso de NO ocupar todas las filas, diligenciar con la sigla de No Aplica (N/A), para que no queden espacios en blanco.</t>
  </si>
  <si>
    <t>FIRMA JEFE INMEDIATO / SUPERVISOR</t>
  </si>
  <si>
    <t xml:space="preserve">En caso de ser múltiple destino, describir los países destino de la comisión con las respectivas ciudades, En caso que la comisión no sea financiada por organismo internacional o gobierno extranjero y requiera viáticos, esta información deberá ser diligenciada de manera manual, con el apoyo del GCAL. </t>
  </si>
  <si>
    <t xml:space="preserve">Cuyo objeto esencial corresponde a: </t>
  </si>
  <si>
    <t xml:space="preserve">NOTA: No se reconocen viáticos cuando el comisionado pernocta en desplazamiento aéreo. Adicionalmente para el caso de los funcionarios de Ambiente o Adscritas, estos se pagarán con la TRM de la fecha de aprobación de la comisión en el aplicativo DAPRE, y para el caso de contratistas estos se pagarán con la fecha de registro en el aplicativo ULISES, por lo que el valor en pesos colombianos de los viáticos calculados en este documento, es un valor estimado y puede variar.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</si>
</sst>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 #,##0.00_-;\-&quot;$&quot;\ * #,##0.00_-;_-&quot;$&quot;\ * &quot;-&quot;??_-;_-@_-"/>
    <numFmt numFmtId="43" formatCode="_-* #,##0.00_-;\-* #,##0.00_-;_-* &quot;-&quot;??_-;_-@_-"/>
    <numFmt numFmtId="164" formatCode="d/m/yyyy"/>
    <numFmt numFmtId="165" formatCode="_([$$-240A]\ * #,##0_);_([$$-240A]\ * \(#,##0\);_([$$-240A]\ * &quot;-&quot;_);_(@_)"/>
    <numFmt numFmtId="166" formatCode="_-* #,##0.0_-;\-* #,##0.0_-;_-* &quot;-&quot;??_-;_-@_-"/>
    <numFmt numFmtId="167" formatCode="&quot;$&quot;\ #,##0.00;[Red]&quot;$&quot;\ #,##0.00"/>
    <numFmt numFmtId="168" formatCode="_-&quot;$&quot;\ * #,##0_-;\-&quot;$&quot;\ * #,##0_-;_-&quot;$&quot;\ * &quot;-&quot;??_-;_-@_-"/>
    <numFmt numFmtId="169" formatCode="_-[$USD]\ * #,##0_-;\-[$USD]\ * #,##0_-;_-[$USD]\ * &quot;-&quot;??_-;_-@_-"/>
    <numFmt numFmtId="170" formatCode="_-[$USD]\ * #,##0.00_-;\-[$USD]\ * #,##0.00_-;_-[$USD]\ * &quot;-&quot;??_-;_-@_-"/>
    <numFmt numFmtId="171" formatCode="[$-240A]h:mm:ss\ AM/PM"/>
    <numFmt numFmtId="172" formatCode="_-* #,##0_-;\-* #,##0_-;_-* &quot;-&quot;??_-;_-@_-"/>
    <numFmt numFmtId="173" formatCode="[$-F400]h:mm:ss\ AM/PM"/>
  </numFmts>
  <fonts count="37" x14ac:knownFonts="1">
    <font>
      <sz val="10"/>
      <color rgb="FF000000"/>
      <name val="Arial"/>
    </font>
    <font>
      <sz val="9"/>
      <color theme="1"/>
      <name val="Arial Narrow"/>
      <family val="2"/>
    </font>
    <font>
      <b/>
      <sz val="9"/>
      <color theme="1"/>
      <name val="Arial Narrow"/>
      <family val="2"/>
    </font>
    <font>
      <sz val="10"/>
      <color rgb="FF000000"/>
      <name val="Arial"/>
      <family val="2"/>
    </font>
    <font>
      <sz val="10"/>
      <color rgb="FF000000"/>
      <name val="Arial"/>
      <family val="2"/>
    </font>
    <font>
      <sz val="10"/>
      <color rgb="FF000000"/>
      <name val="Arial"/>
      <family val="2"/>
    </font>
    <font>
      <sz val="10"/>
      <color theme="1"/>
      <name val="Arial Narrow"/>
      <family val="2"/>
    </font>
    <font>
      <sz val="11"/>
      <color rgb="FF000000"/>
      <name val="Calibri"/>
      <family val="2"/>
    </font>
    <font>
      <b/>
      <sz val="10"/>
      <color theme="1"/>
      <name val="Arial Narrow"/>
      <family val="2"/>
    </font>
    <font>
      <sz val="9"/>
      <color rgb="FFFF0000"/>
      <name val="Arial Narrow"/>
      <family val="2"/>
    </font>
    <font>
      <sz val="11"/>
      <color theme="1"/>
      <name val="Arial Narrow"/>
      <family val="2"/>
    </font>
    <font>
      <sz val="12"/>
      <color theme="1"/>
      <name val="Arial Narrow"/>
      <family val="2"/>
    </font>
    <font>
      <b/>
      <sz val="11"/>
      <name val="Arial Narrow"/>
      <family val="2"/>
    </font>
    <font>
      <b/>
      <sz val="12"/>
      <name val="Arial Narrow"/>
      <family val="2"/>
    </font>
    <font>
      <sz val="11"/>
      <color theme="2"/>
      <name val="Arial Narrow"/>
      <family val="2"/>
    </font>
    <font>
      <b/>
      <sz val="11"/>
      <color theme="2"/>
      <name val="Arial Narrow"/>
      <family val="2"/>
    </font>
    <font>
      <b/>
      <sz val="11"/>
      <color theme="1"/>
      <name val="Arial Narrow"/>
      <family val="2"/>
    </font>
    <font>
      <b/>
      <u/>
      <sz val="10"/>
      <color theme="1"/>
      <name val="Arial Narrow"/>
      <family val="2"/>
    </font>
    <font>
      <sz val="8"/>
      <color theme="1"/>
      <name val="Arial Narrow"/>
      <family val="2"/>
    </font>
    <font>
      <sz val="7"/>
      <color theme="1"/>
      <name val="Arial Narrow"/>
      <family val="2"/>
    </font>
    <font>
      <sz val="10"/>
      <color theme="0" tint="-0.34998626667073579"/>
      <name val="Arial Narrow"/>
      <family val="2"/>
    </font>
    <font>
      <b/>
      <sz val="8"/>
      <color theme="1"/>
      <name val="Arial Narrow"/>
      <family val="2"/>
    </font>
    <font>
      <b/>
      <sz val="10"/>
      <name val="Arial Narrow"/>
      <family val="2"/>
    </font>
    <font>
      <b/>
      <sz val="10"/>
      <name val="Arial"/>
      <family val="2"/>
    </font>
    <font>
      <b/>
      <sz val="14"/>
      <color rgb="FFFF0000"/>
      <name val="Arial Narrow"/>
      <family val="2"/>
    </font>
    <font>
      <b/>
      <sz val="9"/>
      <name val="Arial Narrow"/>
      <family val="2"/>
    </font>
    <font>
      <b/>
      <sz val="11"/>
      <color theme="9" tint="-0.249977111117893"/>
      <name val="Arial Narrow"/>
      <family val="2"/>
    </font>
    <font>
      <b/>
      <sz val="11"/>
      <name val="Arial"/>
      <family val="2"/>
    </font>
    <font>
      <b/>
      <u/>
      <sz val="11"/>
      <color theme="1"/>
      <name val="Arial Narrow"/>
      <family val="2"/>
    </font>
    <font>
      <b/>
      <sz val="7"/>
      <color theme="1"/>
      <name val="Arial Narrow"/>
      <family val="2"/>
    </font>
    <font>
      <b/>
      <sz val="7"/>
      <color theme="9"/>
      <name val="Arial Narrow"/>
      <family val="2"/>
    </font>
    <font>
      <b/>
      <sz val="28"/>
      <name val="Arial Narrow"/>
      <family val="2"/>
    </font>
    <font>
      <b/>
      <u/>
      <sz val="14"/>
      <color rgb="FFFF0000"/>
      <name val="Arial Narrow"/>
      <family val="2"/>
    </font>
    <font>
      <b/>
      <sz val="7"/>
      <color theme="9" tint="-0.249977111117893"/>
      <name val="Arial Narrow"/>
      <family val="2"/>
    </font>
    <font>
      <sz val="9"/>
      <color indexed="81"/>
      <name val="Tahoma"/>
      <family val="2"/>
    </font>
    <font>
      <b/>
      <sz val="9"/>
      <color indexed="81"/>
      <name val="Tahoma"/>
      <family val="2"/>
    </font>
    <font>
      <b/>
      <sz val="11"/>
      <color rgb="FFFF0000"/>
      <name val="Arial Narrow"/>
      <family val="2"/>
    </font>
  </fonts>
  <fills count="10">
    <fill>
      <patternFill patternType="none"/>
    </fill>
    <fill>
      <patternFill patternType="gray125"/>
    </fill>
    <fill>
      <patternFill patternType="solid">
        <fgColor theme="0"/>
        <bgColor theme="0"/>
      </patternFill>
    </fill>
    <fill>
      <patternFill patternType="solid">
        <fgColor theme="2"/>
        <bgColor indexed="64"/>
      </patternFill>
    </fill>
    <fill>
      <patternFill patternType="solid">
        <fgColor rgb="FF94BC53"/>
      </patternFill>
    </fill>
    <fill>
      <patternFill patternType="solid">
        <fgColor theme="9"/>
        <bgColor indexed="64"/>
      </patternFill>
    </fill>
    <fill>
      <patternFill patternType="solid">
        <fgColor rgb="FF96BE55"/>
        <bgColor indexed="64"/>
      </patternFill>
    </fill>
    <fill>
      <patternFill patternType="solid">
        <fgColor rgb="FF4D4D4D"/>
        <bgColor indexed="64"/>
      </patternFill>
    </fill>
    <fill>
      <patternFill patternType="solid">
        <fgColor rgb="FFE6E6E6"/>
        <bgColor indexed="64"/>
      </patternFill>
    </fill>
    <fill>
      <patternFill patternType="solid">
        <fgColor rgb="FFFFFF66"/>
        <bgColor indexed="64"/>
      </patternFill>
    </fill>
  </fills>
  <borders count="9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medium">
        <color indexed="64"/>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rgb="FFCCCCCC"/>
      </left>
      <right style="medium">
        <color rgb="FFCCCCCC"/>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medium">
        <color indexed="64"/>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s>
  <cellStyleXfs count="4">
    <xf numFmtId="0" fontId="0" fillId="0" borderId="0"/>
    <xf numFmtId="43" fontId="3" fillId="0" borderId="0" applyFont="0" applyFill="0" applyBorder="0" applyAlignment="0" applyProtection="0"/>
    <xf numFmtId="44" fontId="4" fillId="0" borderId="0" applyFont="0" applyFill="0" applyBorder="0" applyAlignment="0" applyProtection="0"/>
    <xf numFmtId="9" fontId="5" fillId="0" borderId="0" applyFont="0" applyFill="0" applyBorder="0" applyAlignment="0" applyProtection="0"/>
  </cellStyleXfs>
  <cellXfs count="477">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wrapText="1"/>
    </xf>
    <xf numFmtId="0" fontId="2" fillId="0" borderId="0" xfId="0" applyFont="1"/>
    <xf numFmtId="0" fontId="1" fillId="2" borderId="4" xfId="0" applyFont="1" applyFill="1" applyBorder="1" applyAlignment="1">
      <alignment vertical="center" wrapText="1"/>
    </xf>
    <xf numFmtId="0" fontId="3" fillId="0" borderId="0" xfId="0" applyFont="1"/>
    <xf numFmtId="0" fontId="1" fillId="0" borderId="9" xfId="0" applyFont="1" applyBorder="1"/>
    <xf numFmtId="0" fontId="1" fillId="0" borderId="0" xfId="0" applyFont="1" applyAlignment="1">
      <alignment horizontal="center" vertical="center" wrapText="1"/>
    </xf>
    <xf numFmtId="0" fontId="0" fillId="0" borderId="0" xfId="0" applyAlignment="1">
      <alignment wrapText="1"/>
    </xf>
    <xf numFmtId="9" fontId="3" fillId="0" borderId="0" xfId="0" applyNumberFormat="1" applyFont="1"/>
    <xf numFmtId="0" fontId="0" fillId="0" borderId="0" xfId="0" applyAlignment="1">
      <alignment horizontal="center"/>
    </xf>
    <xf numFmtId="44" fontId="0" fillId="0" borderId="0" xfId="2" applyFont="1" applyAlignment="1">
      <alignment horizontal="center" vertical="center"/>
    </xf>
    <xf numFmtId="44" fontId="0" fillId="0" borderId="0" xfId="2" applyFont="1" applyAlignment="1">
      <alignment vertical="center"/>
    </xf>
    <xf numFmtId="44" fontId="0" fillId="0" borderId="0" xfId="2" applyFont="1" applyAlignment="1">
      <alignment vertical="center" wrapText="1"/>
    </xf>
    <xf numFmtId="0" fontId="0" fillId="0" borderId="0" xfId="0" applyAlignment="1">
      <alignment horizontal="left" vertical="center"/>
    </xf>
    <xf numFmtId="0" fontId="1" fillId="2" borderId="12" xfId="0" applyFont="1" applyFill="1" applyBorder="1" applyAlignment="1">
      <alignment horizontal="left" vertical="center" wrapText="1"/>
    </xf>
    <xf numFmtId="44" fontId="3" fillId="0" borderId="0" xfId="2" applyFont="1" applyAlignment="1">
      <alignment vertical="center" wrapText="1"/>
    </xf>
    <xf numFmtId="0" fontId="0" fillId="0" borderId="12" xfId="0" applyBorder="1" applyAlignment="1">
      <alignment horizontal="left" vertical="center"/>
    </xf>
    <xf numFmtId="0" fontId="0" fillId="0" borderId="9" xfId="0" applyBorder="1" applyAlignment="1">
      <alignment horizontal="center"/>
    </xf>
    <xf numFmtId="0" fontId="1" fillId="2" borderId="9" xfId="0" applyFont="1" applyFill="1" applyBorder="1" applyAlignment="1">
      <alignment horizontal="left" vertical="center" wrapText="1"/>
    </xf>
    <xf numFmtId="0" fontId="1" fillId="0" borderId="12" xfId="0" applyFont="1" applyBorder="1" applyAlignment="1">
      <alignment horizontal="left" vertical="center" wrapText="1"/>
    </xf>
    <xf numFmtId="0" fontId="9" fillId="0" borderId="0" xfId="0" applyFont="1"/>
    <xf numFmtId="0" fontId="1" fillId="2" borderId="39" xfId="0"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8" borderId="13" xfId="0" applyFont="1" applyFill="1" applyBorder="1" applyAlignment="1">
      <alignment horizontal="center" vertical="center" wrapText="1"/>
    </xf>
    <xf numFmtId="166" fontId="8" fillId="0" borderId="13" xfId="1" applyNumberFormat="1" applyFont="1" applyFill="1" applyBorder="1" applyAlignment="1">
      <alignment horizontal="center" vertical="center"/>
    </xf>
    <xf numFmtId="0" fontId="8" fillId="8" borderId="40" xfId="0" applyFont="1" applyFill="1" applyBorder="1" applyAlignment="1">
      <alignment horizontal="center" vertical="center" wrapText="1"/>
    </xf>
    <xf numFmtId="0" fontId="8" fillId="8" borderId="17" xfId="0" applyFont="1" applyFill="1" applyBorder="1" applyAlignment="1">
      <alignment horizontal="center" wrapText="1"/>
    </xf>
    <xf numFmtId="0" fontId="8" fillId="8" borderId="30" xfId="0" applyFont="1" applyFill="1" applyBorder="1" applyAlignment="1">
      <alignment horizontal="center" vertical="top" wrapText="1"/>
    </xf>
    <xf numFmtId="0" fontId="8" fillId="8" borderId="13" xfId="0" applyFont="1" applyFill="1" applyBorder="1" applyAlignment="1">
      <alignment vertical="center" wrapText="1"/>
    </xf>
    <xf numFmtId="0" fontId="8" fillId="0" borderId="17" xfId="0" applyFont="1" applyBorder="1" applyAlignment="1">
      <alignment horizontal="center" vertical="center" wrapText="1"/>
    </xf>
    <xf numFmtId="14" fontId="22" fillId="0" borderId="13" xfId="0" applyNumberFormat="1"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readingOrder="1"/>
      <protection locked="0"/>
    </xf>
    <xf numFmtId="0" fontId="6" fillId="0" borderId="13" xfId="0" applyFont="1" applyBorder="1" applyAlignment="1" applyProtection="1">
      <alignment horizontal="center" vertical="center" wrapText="1"/>
      <protection locked="0"/>
    </xf>
    <xf numFmtId="14" fontId="8" fillId="0" borderId="13" xfId="0" applyNumberFormat="1" applyFont="1" applyBorder="1" applyAlignment="1" applyProtection="1">
      <alignment vertical="center"/>
      <protection locked="0"/>
    </xf>
    <xf numFmtId="9" fontId="2" fillId="0" borderId="13" xfId="3" applyFont="1" applyBorder="1" applyAlignment="1" applyProtection="1">
      <alignment horizontal="center" vertical="center" wrapText="1"/>
      <protection hidden="1"/>
    </xf>
    <xf numFmtId="168" fontId="8" fillId="0" borderId="13" xfId="2" applyNumberFormat="1"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16" fillId="8" borderId="13"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6" fillId="8" borderId="13" xfId="0" applyFont="1" applyFill="1" applyBorder="1" applyAlignment="1">
      <alignment vertical="center" wrapText="1"/>
    </xf>
    <xf numFmtId="0" fontId="16" fillId="8" borderId="13" xfId="0" applyFont="1" applyFill="1" applyBorder="1" applyAlignment="1">
      <alignment horizontal="left" vertical="center" wrapText="1"/>
    </xf>
    <xf numFmtId="0" fontId="16"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16" fillId="8" borderId="48"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6" fillId="0" borderId="54" xfId="0" applyFont="1" applyBorder="1" applyAlignment="1">
      <alignment horizontal="center" vertical="center" wrapText="1"/>
    </xf>
    <xf numFmtId="0" fontId="3" fillId="0" borderId="0" xfId="0" applyFont="1" applyProtection="1">
      <protection hidden="1"/>
    </xf>
    <xf numFmtId="0" fontId="0" fillId="0" borderId="0" xfId="0" applyProtection="1">
      <protection hidden="1"/>
    </xf>
    <xf numFmtId="3" fontId="0" fillId="0" borderId="0" xfId="0" applyNumberFormat="1" applyProtection="1">
      <protection hidden="1"/>
    </xf>
    <xf numFmtId="0" fontId="7" fillId="0" borderId="0" xfId="0" applyFont="1" applyAlignment="1" applyProtection="1">
      <alignment vertical="center"/>
      <protection hidden="1"/>
    </xf>
    <xf numFmtId="3" fontId="3" fillId="0" borderId="0" xfId="0" applyNumberFormat="1" applyFont="1" applyProtection="1">
      <protection hidden="1"/>
    </xf>
    <xf numFmtId="168" fontId="0" fillId="0" borderId="0" xfId="2" applyNumberFormat="1"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0" fillId="5" borderId="0" xfId="0" applyFill="1" applyAlignment="1" applyProtection="1">
      <alignment horizontal="center"/>
      <protection hidden="1"/>
    </xf>
    <xf numFmtId="166" fontId="29" fillId="9" borderId="49" xfId="1" applyNumberFormat="1" applyFont="1" applyFill="1" applyBorder="1" applyAlignment="1">
      <alignment horizontal="center" vertical="center" wrapText="1"/>
    </xf>
    <xf numFmtId="0" fontId="29" fillId="9" borderId="13" xfId="0" applyFont="1" applyFill="1" applyBorder="1" applyAlignment="1">
      <alignment horizontal="center" vertical="center" wrapText="1"/>
    </xf>
    <xf numFmtId="168" fontId="29" fillId="9" borderId="13" xfId="0" applyNumberFormat="1" applyFont="1" applyFill="1" applyBorder="1" applyAlignment="1" applyProtection="1">
      <alignment horizontal="center" vertical="center" wrapText="1"/>
      <protection hidden="1"/>
    </xf>
    <xf numFmtId="168" fontId="29" fillId="9" borderId="49" xfId="0" applyNumberFormat="1" applyFont="1" applyFill="1" applyBorder="1" applyAlignment="1" applyProtection="1">
      <alignment horizontal="center" vertical="center" wrapText="1"/>
      <protection hidden="1"/>
    </xf>
    <xf numFmtId="14" fontId="33" fillId="0" borderId="13" xfId="0" applyNumberFormat="1"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readingOrder="1"/>
      <protection locked="0"/>
    </xf>
    <xf numFmtId="0" fontId="33" fillId="0" borderId="9" xfId="0" applyFont="1" applyBorder="1" applyAlignment="1">
      <alignment horizontal="center" vertical="center" wrapText="1"/>
    </xf>
    <xf numFmtId="0" fontId="33" fillId="0" borderId="43" xfId="0" applyFont="1" applyBorder="1" applyAlignment="1">
      <alignment horizontal="center" vertical="center" wrapText="1"/>
    </xf>
    <xf numFmtId="43" fontId="33" fillId="0" borderId="49" xfId="1" applyFont="1" applyFill="1" applyBorder="1" applyAlignment="1" applyProtection="1">
      <alignment horizontal="center" vertical="center" wrapText="1"/>
      <protection locked="0"/>
    </xf>
    <xf numFmtId="168" fontId="33" fillId="0" borderId="13" xfId="2" applyNumberFormat="1" applyFont="1" applyFill="1" applyBorder="1" applyAlignment="1" applyProtection="1">
      <alignment horizontal="center" vertical="center" wrapText="1"/>
      <protection locked="0"/>
    </xf>
    <xf numFmtId="14" fontId="33" fillId="0" borderId="13" xfId="3" applyNumberFormat="1" applyFont="1" applyFill="1" applyBorder="1" applyAlignment="1" applyProtection="1">
      <alignment horizontal="center" vertical="center" wrapText="1"/>
      <protection locked="0"/>
    </xf>
    <xf numFmtId="168" fontId="33" fillId="0" borderId="49" xfId="2" applyNumberFormat="1" applyFont="1" applyBorder="1" applyAlignment="1" applyProtection="1">
      <alignment horizontal="center" vertical="center" wrapText="1"/>
      <protection locked="0"/>
    </xf>
    <xf numFmtId="172" fontId="33" fillId="0" borderId="13" xfId="1" applyNumberFormat="1" applyFont="1" applyBorder="1" applyAlignment="1" applyProtection="1">
      <alignment horizontal="center" vertical="center" wrapText="1"/>
      <protection locked="0"/>
    </xf>
    <xf numFmtId="172" fontId="33" fillId="0" borderId="49" xfId="1" applyNumberFormat="1" applyFont="1" applyBorder="1" applyAlignment="1" applyProtection="1">
      <alignment horizontal="center" vertical="center" wrapText="1"/>
      <protection locked="0"/>
    </xf>
    <xf numFmtId="0" fontId="33" fillId="0" borderId="49" xfId="0" applyFont="1" applyBorder="1" applyAlignment="1">
      <alignment horizontal="center" vertical="center" wrapText="1"/>
    </xf>
    <xf numFmtId="14" fontId="33" fillId="0" borderId="17" xfId="0" applyNumberFormat="1" applyFont="1" applyBorder="1" applyAlignment="1" applyProtection="1">
      <alignment horizontal="center" vertical="center" wrapText="1"/>
      <protection locked="0"/>
    </xf>
    <xf numFmtId="0" fontId="33" fillId="0" borderId="30" xfId="0" applyFont="1" applyBorder="1" applyAlignment="1" applyProtection="1">
      <alignment horizontal="center" vertical="center" wrapText="1"/>
      <protection locked="0"/>
    </xf>
    <xf numFmtId="0" fontId="16" fillId="8" borderId="73" xfId="0" applyFont="1" applyFill="1" applyBorder="1" applyAlignment="1">
      <alignment horizontal="center" vertical="center" wrapText="1"/>
    </xf>
    <xf numFmtId="0" fontId="33" fillId="0" borderId="61" xfId="0" applyFont="1" applyBorder="1" applyAlignment="1" applyProtection="1">
      <alignment horizontal="center" vertical="center" wrapText="1"/>
      <protection locked="0"/>
    </xf>
    <xf numFmtId="0" fontId="16" fillId="8" borderId="67" xfId="0" applyFont="1" applyFill="1" applyBorder="1" applyAlignment="1">
      <alignment horizontal="center" wrapText="1"/>
    </xf>
    <xf numFmtId="0" fontId="33" fillId="0" borderId="76" xfId="0" applyFont="1" applyBorder="1" applyAlignment="1" applyProtection="1">
      <alignment horizontal="center" vertical="center" wrapText="1"/>
      <protection locked="0"/>
    </xf>
    <xf numFmtId="0" fontId="16" fillId="8" borderId="73" xfId="0" applyFont="1" applyFill="1" applyBorder="1" applyAlignment="1">
      <alignment horizontal="center" vertical="top" wrapText="1"/>
    </xf>
    <xf numFmtId="168" fontId="29" fillId="0" borderId="13" xfId="0" applyNumberFormat="1" applyFont="1" applyBorder="1" applyAlignment="1" applyProtection="1">
      <alignment horizontal="center" vertical="center" wrapText="1"/>
      <protection hidden="1"/>
    </xf>
    <xf numFmtId="169" fontId="29" fillId="0" borderId="13" xfId="0" applyNumberFormat="1" applyFont="1" applyBorder="1" applyAlignment="1" applyProtection="1">
      <alignment horizontal="center" vertical="center" wrapText="1"/>
      <protection hidden="1"/>
    </xf>
    <xf numFmtId="170" fontId="29" fillId="0" borderId="13" xfId="0" applyNumberFormat="1" applyFont="1" applyBorder="1" applyAlignment="1" applyProtection="1">
      <alignment horizontal="center" vertical="center" wrapText="1"/>
      <protection hidden="1"/>
    </xf>
    <xf numFmtId="14" fontId="29" fillId="0" borderId="13" xfId="3" applyNumberFormat="1" applyFont="1" applyFill="1" applyBorder="1" applyAlignment="1" applyProtection="1">
      <alignment horizontal="center" vertical="center" wrapText="1"/>
      <protection locked="0"/>
    </xf>
    <xf numFmtId="172" fontId="29" fillId="0" borderId="13" xfId="1" applyNumberFormat="1" applyFont="1" applyBorder="1" applyAlignment="1" applyProtection="1">
      <alignment horizontal="center" vertical="center" wrapText="1"/>
      <protection locked="0"/>
    </xf>
    <xf numFmtId="43" fontId="29" fillId="0" borderId="13" xfId="1" applyFont="1" applyFill="1" applyBorder="1" applyAlignment="1" applyProtection="1">
      <alignment horizontal="center" vertical="center" wrapText="1"/>
      <protection locked="0"/>
    </xf>
    <xf numFmtId="9" fontId="29" fillId="0" borderId="13" xfId="3" applyFont="1" applyBorder="1" applyAlignment="1" applyProtection="1">
      <alignment horizontal="center" vertical="center" wrapText="1"/>
      <protection hidden="1"/>
    </xf>
    <xf numFmtId="170" fontId="29" fillId="0" borderId="13" xfId="0" applyNumberFormat="1" applyFont="1" applyBorder="1" applyAlignment="1" applyProtection="1">
      <alignment horizontal="center" vertical="center"/>
      <protection hidden="1"/>
    </xf>
    <xf numFmtId="168" fontId="29" fillId="0" borderId="13" xfId="2" applyNumberFormat="1" applyFont="1" applyBorder="1" applyAlignment="1" applyProtection="1">
      <alignment horizontal="center" vertical="center" wrapText="1"/>
      <protection locked="0"/>
    </xf>
    <xf numFmtId="168" fontId="29" fillId="0" borderId="13" xfId="0" applyNumberFormat="1" applyFont="1" applyBorder="1" applyAlignment="1" applyProtection="1">
      <alignment horizontal="center" vertical="center"/>
      <protection hidden="1"/>
    </xf>
    <xf numFmtId="14" fontId="29" fillId="0" borderId="13" xfId="0" applyNumberFormat="1" applyFont="1" applyBorder="1" applyAlignment="1" applyProtection="1">
      <alignment horizontal="center" vertical="center"/>
      <protection locked="0"/>
    </xf>
    <xf numFmtId="167" fontId="8" fillId="8" borderId="14" xfId="0" applyNumberFormat="1" applyFont="1" applyFill="1" applyBorder="1" applyAlignment="1">
      <alignment horizontal="center" vertical="center" wrapText="1"/>
    </xf>
    <xf numFmtId="167" fontId="8" fillId="8" borderId="38" xfId="0" applyNumberFormat="1" applyFont="1" applyFill="1" applyBorder="1" applyAlignment="1">
      <alignment horizontal="center" vertical="center" wrapText="1"/>
    </xf>
    <xf numFmtId="167" fontId="8" fillId="8" borderId="15" xfId="0" applyNumberFormat="1" applyFont="1" applyFill="1" applyBorder="1" applyAlignment="1">
      <alignment horizontal="center" vertical="center" wrapText="1"/>
    </xf>
    <xf numFmtId="164" fontId="1" fillId="0" borderId="14" xfId="0" applyNumberFormat="1" applyFont="1" applyBorder="1" applyAlignment="1" applyProtection="1">
      <alignment horizontal="justify" vertical="center" wrapText="1"/>
      <protection locked="0"/>
    </xf>
    <xf numFmtId="164" fontId="1" fillId="0" borderId="38" xfId="0" applyNumberFormat="1" applyFont="1" applyBorder="1" applyAlignment="1" applyProtection="1">
      <alignment horizontal="justify" vertical="center" wrapText="1"/>
      <protection locked="0"/>
    </xf>
    <xf numFmtId="164" fontId="1" fillId="0" borderId="15" xfId="0" applyNumberFormat="1" applyFont="1" applyBorder="1" applyAlignment="1" applyProtection="1">
      <alignment horizontal="justify" vertical="center" wrapText="1"/>
      <protection locked="0"/>
    </xf>
    <xf numFmtId="0" fontId="8" fillId="0" borderId="17" xfId="0" applyFont="1" applyBorder="1" applyAlignment="1">
      <alignment horizontal="center" vertical="center" wrapText="1"/>
    </xf>
    <xf numFmtId="0" fontId="8" fillId="0" borderId="3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164" fontId="1" fillId="0" borderId="18"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164" fontId="1" fillId="0" borderId="37" xfId="0" applyNumberFormat="1" applyFont="1" applyBorder="1" applyAlignment="1" applyProtection="1">
      <alignment horizontal="justify" vertical="center" wrapText="1"/>
      <protection locked="0"/>
    </xf>
    <xf numFmtId="164" fontId="1" fillId="0" borderId="28" xfId="0" applyNumberFormat="1" applyFont="1" applyBorder="1" applyAlignment="1" applyProtection="1">
      <alignment horizontal="justify" vertical="center" wrapText="1"/>
      <protection locked="0"/>
    </xf>
    <xf numFmtId="164" fontId="1" fillId="0" borderId="29" xfId="0" applyNumberFormat="1" applyFont="1" applyBorder="1" applyAlignment="1" applyProtection="1">
      <alignment horizontal="justify" vertical="center" wrapText="1"/>
      <protection locked="0"/>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38" xfId="0" applyFont="1" applyFill="1" applyBorder="1" applyAlignment="1">
      <alignment horizontal="center" vertical="center" wrapText="1"/>
    </xf>
    <xf numFmtId="164" fontId="1" fillId="0" borderId="85" xfId="0" applyNumberFormat="1" applyFont="1"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wrapText="1"/>
      <protection locked="0"/>
    </xf>
    <xf numFmtId="173" fontId="1" fillId="0" borderId="1" xfId="0" applyNumberFormat="1" applyFont="1" applyBorder="1" applyAlignment="1" applyProtection="1">
      <alignment horizontal="center" vertical="center" wrapText="1"/>
      <protection locked="0"/>
    </xf>
    <xf numFmtId="173" fontId="1" fillId="0" borderId="2" xfId="0" applyNumberFormat="1" applyFont="1" applyBorder="1" applyAlignment="1" applyProtection="1">
      <alignment horizontal="center" vertical="center" wrapText="1"/>
      <protection locked="0"/>
    </xf>
    <xf numFmtId="0" fontId="1" fillId="0" borderId="1" xfId="0" applyFont="1" applyBorder="1" applyAlignment="1" applyProtection="1">
      <alignment horizontal="justify" vertical="center" wrapText="1"/>
      <protection locked="0"/>
    </xf>
    <xf numFmtId="0" fontId="1" fillId="0" borderId="5" xfId="0" applyFont="1" applyBorder="1" applyAlignment="1" applyProtection="1">
      <alignment horizontal="justify" vertical="center" wrapText="1"/>
      <protection locked="0"/>
    </xf>
    <xf numFmtId="0" fontId="1" fillId="0" borderId="86" xfId="0" applyFont="1" applyBorder="1" applyAlignment="1" applyProtection="1">
      <alignment horizontal="justify" vertical="center" wrapText="1"/>
      <protection locked="0"/>
    </xf>
    <xf numFmtId="164" fontId="1" fillId="0" borderId="16"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7" xfId="0" applyFont="1" applyBorder="1" applyAlignment="1" applyProtection="1">
      <alignment horizontal="justify" vertical="center" wrapText="1"/>
      <protection locked="0"/>
    </xf>
    <xf numFmtId="0" fontId="1" fillId="0" borderId="28" xfId="0" applyFont="1" applyBorder="1" applyAlignment="1" applyProtection="1">
      <alignment horizontal="justify" vertical="center" wrapText="1"/>
      <protection locked="0"/>
    </xf>
    <xf numFmtId="0" fontId="1" fillId="0" borderId="29" xfId="0" applyFont="1" applyBorder="1" applyAlignment="1" applyProtection="1">
      <alignment horizontal="justify" vertical="center" wrapText="1"/>
      <protection locked="0"/>
    </xf>
    <xf numFmtId="0" fontId="6" fillId="8" borderId="13" xfId="0" applyFont="1" applyFill="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22" fillId="6" borderId="87"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88" xfId="0" applyFont="1" applyFill="1" applyBorder="1" applyAlignment="1">
      <alignment horizontal="center" vertical="center" wrapText="1"/>
    </xf>
    <xf numFmtId="0" fontId="8" fillId="0" borderId="83" xfId="0" applyFont="1" applyBorder="1" applyAlignment="1">
      <alignment horizontal="center" vertical="center" wrapText="1"/>
    </xf>
    <xf numFmtId="0" fontId="6" fillId="0" borderId="6" xfId="0" applyFont="1" applyBorder="1" applyAlignment="1">
      <alignmen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6"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8" fillId="0" borderId="13" xfId="0" applyFont="1" applyBorder="1" applyAlignment="1" applyProtection="1">
      <alignment horizontal="center" vertical="center" wrapText="1"/>
      <protection locked="0"/>
    </xf>
    <xf numFmtId="0" fontId="8" fillId="8" borderId="13" xfId="0" applyFont="1" applyFill="1" applyBorder="1" applyAlignment="1">
      <alignment horizontal="center" vertical="center" wrapText="1"/>
    </xf>
    <xf numFmtId="0" fontId="6" fillId="8" borderId="13" xfId="0" applyFont="1" applyFill="1" applyBorder="1"/>
    <xf numFmtId="0" fontId="6" fillId="8" borderId="13" xfId="0" applyFont="1" applyFill="1" applyBorder="1" applyAlignment="1">
      <alignment horizontal="center"/>
    </xf>
    <xf numFmtId="0" fontId="1" fillId="0" borderId="1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justify" vertical="center" wrapText="1"/>
      <protection locked="0"/>
    </xf>
    <xf numFmtId="0" fontId="8" fillId="0" borderId="13" xfId="0" applyFont="1" applyBorder="1" applyAlignment="1">
      <alignment horizontal="right" vertical="center" wrapText="1"/>
    </xf>
    <xf numFmtId="0" fontId="8" fillId="8" borderId="13" xfId="0" applyFont="1" applyFill="1" applyBorder="1" applyAlignment="1">
      <alignment horizontal="center" vertical="center"/>
    </xf>
    <xf numFmtId="0" fontId="8" fillId="8" borderId="13" xfId="0" applyFont="1" applyFill="1" applyBorder="1" applyAlignment="1">
      <alignment vertical="center"/>
    </xf>
    <xf numFmtId="0" fontId="8" fillId="0" borderId="14"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8" fillId="0" borderId="13" xfId="0" applyFont="1" applyBorder="1" applyAlignment="1" applyProtection="1">
      <alignment horizontal="center" vertical="center" wrapText="1"/>
      <protection hidden="1"/>
    </xf>
    <xf numFmtId="0" fontId="6" fillId="0" borderId="13" xfId="0" applyFont="1" applyBorder="1" applyProtection="1">
      <protection hidden="1"/>
    </xf>
    <xf numFmtId="0" fontId="8" fillId="8" borderId="13" xfId="0" applyFont="1" applyFill="1" applyBorder="1" applyAlignment="1">
      <alignment horizontal="center" vertical="center" wrapText="1" readingOrder="1"/>
    </xf>
    <xf numFmtId="0" fontId="17" fillId="8" borderId="13"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167" fontId="8" fillId="8" borderId="13" xfId="0" applyNumberFormat="1" applyFont="1" applyFill="1" applyBorder="1" applyAlignment="1">
      <alignment horizontal="center" vertical="center" wrapText="1"/>
    </xf>
    <xf numFmtId="0" fontId="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xf numFmtId="0" fontId="11" fillId="0" borderId="83" xfId="0" applyFont="1" applyBorder="1"/>
    <xf numFmtId="0" fontId="11" fillId="0" borderId="8" xfId="0" applyFont="1" applyBorder="1"/>
    <xf numFmtId="0" fontId="13" fillId="6" borderId="8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2" fillId="2" borderId="82" xfId="0" applyFont="1" applyFill="1" applyBorder="1" applyAlignment="1">
      <alignment horizontal="center" vertical="center" wrapText="1" readingOrder="1"/>
    </xf>
    <xf numFmtId="0" fontId="1" fillId="0" borderId="18" xfId="0" applyFont="1" applyBorder="1"/>
    <xf numFmtId="0" fontId="1" fillId="0" borderId="19" xfId="0" applyFont="1" applyBorder="1"/>
    <xf numFmtId="0" fontId="1" fillId="0" borderId="3" xfId="0" applyFont="1" applyBorder="1"/>
    <xf numFmtId="0" fontId="1" fillId="0" borderId="8" xfId="0" applyFont="1" applyBorder="1"/>
    <xf numFmtId="0" fontId="1" fillId="0" borderId="84" xfId="0" applyFont="1" applyBorder="1"/>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0" borderId="2" xfId="0" applyFont="1" applyBorder="1"/>
    <xf numFmtId="0" fontId="8" fillId="2" borderId="1" xfId="0" applyFont="1" applyFill="1" applyBorder="1" applyAlignment="1">
      <alignment horizontal="center" vertical="center" wrapText="1"/>
    </xf>
    <xf numFmtId="0" fontId="8" fillId="0" borderId="5" xfId="0" applyFont="1" applyBorder="1"/>
    <xf numFmtId="0" fontId="8" fillId="0" borderId="86" xfId="0" applyFont="1" applyBorder="1"/>
    <xf numFmtId="0" fontId="1" fillId="0" borderId="0" xfId="0" applyFont="1" applyAlignment="1">
      <alignment horizontal="center" wrapText="1"/>
    </xf>
    <xf numFmtId="0" fontId="1" fillId="0" borderId="0" xfId="0" applyFont="1"/>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22" fillId="6" borderId="13" xfId="0" applyFont="1" applyFill="1" applyBorder="1" applyAlignment="1">
      <alignment horizontal="center" vertical="center" wrapText="1"/>
    </xf>
    <xf numFmtId="168" fontId="8" fillId="0" borderId="13" xfId="2" applyNumberFormat="1" applyFont="1" applyBorder="1" applyAlignment="1" applyProtection="1">
      <alignment horizontal="center" vertical="center" wrapText="1"/>
      <protection hidden="1"/>
    </xf>
    <xf numFmtId="0" fontId="22" fillId="4" borderId="13" xfId="0" applyFont="1" applyFill="1" applyBorder="1" applyAlignment="1">
      <alignment horizontal="center" vertical="center" wrapText="1"/>
    </xf>
    <xf numFmtId="0" fontId="17" fillId="0" borderId="13" xfId="0" applyFont="1" applyBorder="1" applyAlignment="1" applyProtection="1">
      <alignment horizontal="center" vertical="center" wrapText="1"/>
      <protection locked="0"/>
    </xf>
    <xf numFmtId="0" fontId="16" fillId="8" borderId="13" xfId="0" applyFont="1" applyFill="1" applyBorder="1" applyAlignment="1">
      <alignment horizontal="center" vertical="center" wrapText="1"/>
    </xf>
    <xf numFmtId="0" fontId="10" fillId="8" borderId="17" xfId="0" applyFont="1" applyFill="1" applyBorder="1"/>
    <xf numFmtId="0" fontId="8" fillId="0" borderId="14"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17" fillId="3" borderId="13" xfId="0" applyFont="1" applyFill="1" applyBorder="1" applyAlignment="1">
      <alignment horizontal="center" vertical="center" wrapText="1"/>
    </xf>
    <xf numFmtId="0" fontId="17" fillId="0" borderId="13" xfId="0" applyFont="1" applyBorder="1" applyAlignment="1">
      <alignment horizontal="center" vertical="center" wrapText="1"/>
    </xf>
    <xf numFmtId="0" fontId="8" fillId="8" borderId="13" xfId="0" applyFont="1" applyFill="1" applyBorder="1" applyAlignment="1">
      <alignment horizontal="left" vertical="center" wrapText="1"/>
    </xf>
    <xf numFmtId="0" fontId="6" fillId="8" borderId="13" xfId="0" applyFont="1" applyFill="1" applyBorder="1" applyAlignment="1">
      <alignment horizontal="left"/>
    </xf>
    <xf numFmtId="0" fontId="6" fillId="0" borderId="13" xfId="0" applyFont="1" applyBorder="1" applyAlignment="1" applyProtection="1">
      <alignment horizontal="center" vertical="center"/>
      <protection locked="0"/>
    </xf>
    <xf numFmtId="0" fontId="21" fillId="0" borderId="89" xfId="0" applyFont="1" applyBorder="1" applyAlignment="1" applyProtection="1">
      <alignment horizontal="center" vertical="center" wrapText="1"/>
      <protection hidden="1"/>
    </xf>
    <xf numFmtId="0" fontId="21" fillId="0" borderId="35" xfId="0" applyFont="1" applyBorder="1" applyAlignment="1" applyProtection="1">
      <alignment horizontal="center" vertical="center" wrapText="1"/>
      <protection hidden="1"/>
    </xf>
    <xf numFmtId="0" fontId="21" fillId="0" borderId="90" xfId="0" applyFont="1" applyBorder="1" applyAlignment="1" applyProtection="1">
      <alignment horizontal="center" vertical="center" wrapText="1"/>
      <protection hidden="1"/>
    </xf>
    <xf numFmtId="0" fontId="8" fillId="8" borderId="13" xfId="0" applyFont="1" applyFill="1" applyBorder="1" applyAlignment="1">
      <alignment vertical="center" wrapText="1"/>
    </xf>
    <xf numFmtId="0" fontId="10" fillId="0" borderId="93"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78" xfId="0" applyFont="1" applyBorder="1" applyAlignment="1">
      <alignment horizontal="center" vertical="center"/>
    </xf>
    <xf numFmtId="0" fontId="16" fillId="0" borderId="85" xfId="0" applyFont="1" applyBorder="1" applyAlignment="1">
      <alignment horizontal="center" vertical="center" wrapText="1"/>
    </xf>
    <xf numFmtId="0" fontId="10" fillId="0" borderId="5" xfId="0" applyFont="1" applyBorder="1"/>
    <xf numFmtId="0" fontId="10" fillId="0" borderId="24" xfId="0" applyFont="1" applyBorder="1"/>
    <xf numFmtId="0" fontId="16" fillId="0" borderId="23" xfId="0" applyFont="1" applyBorder="1" applyAlignment="1">
      <alignment horizontal="center" vertical="center" wrapText="1"/>
    </xf>
    <xf numFmtId="0" fontId="10" fillId="0" borderId="86" xfId="0" applyFont="1" applyBorder="1"/>
    <xf numFmtId="0" fontId="10" fillId="0" borderId="96" xfId="0" applyFont="1" applyBorder="1" applyAlignment="1" applyProtection="1">
      <alignment horizontal="center" vertical="center" wrapText="1"/>
      <protection locked="0"/>
    </xf>
    <xf numFmtId="0" fontId="10" fillId="0" borderId="26" xfId="0" applyFont="1" applyBorder="1" applyProtection="1">
      <protection locked="0"/>
    </xf>
    <xf numFmtId="0" fontId="10" fillId="0" borderId="27" xfId="0" applyFont="1" applyBorder="1" applyProtection="1">
      <protection locked="0"/>
    </xf>
    <xf numFmtId="0" fontId="2" fillId="0" borderId="19" xfId="0" applyFont="1" applyBorder="1" applyAlignment="1">
      <alignment horizontal="center" vertical="center" wrapText="1"/>
    </xf>
    <xf numFmtId="0" fontId="10" fillId="0" borderId="85"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86"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97" xfId="0" applyFont="1" applyBorder="1" applyProtection="1">
      <protection locked="0"/>
    </xf>
    <xf numFmtId="0" fontId="16" fillId="0" borderId="94" xfId="0" applyFont="1" applyBorder="1" applyAlignment="1">
      <alignment horizontal="center" vertical="center" wrapText="1"/>
    </xf>
    <xf numFmtId="0" fontId="10" fillId="0" borderId="21" xfId="0" applyFont="1" applyBorder="1"/>
    <xf numFmtId="0" fontId="10" fillId="0" borderId="22" xfId="0" applyFont="1" applyBorder="1"/>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95" xfId="0" applyFont="1" applyBorder="1" applyAlignment="1">
      <alignment horizontal="center" vertical="center" wrapText="1"/>
    </xf>
    <xf numFmtId="0" fontId="22" fillId="4" borderId="87"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88" xfId="0" applyFont="1" applyFill="1" applyBorder="1" applyAlignment="1">
      <alignment horizontal="center" vertical="center" wrapText="1"/>
    </xf>
    <xf numFmtId="0" fontId="12" fillId="4" borderId="9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92" xfId="0" applyFont="1" applyFill="1" applyBorder="1" applyAlignment="1">
      <alignment horizontal="center" vertical="center" wrapText="1"/>
    </xf>
    <xf numFmtId="164" fontId="8" fillId="0" borderId="13"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hidden="1"/>
    </xf>
    <xf numFmtId="0" fontId="8" fillId="0" borderId="13" xfId="0" applyFont="1" applyBorder="1" applyAlignment="1">
      <alignment horizontal="left" vertical="center" wrapText="1"/>
    </xf>
    <xf numFmtId="0" fontId="8" fillId="8" borderId="13" xfId="0" applyFont="1" applyFill="1" applyBorder="1" applyAlignment="1">
      <alignment horizontal="center"/>
    </xf>
    <xf numFmtId="0" fontId="19"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168" fontId="8" fillId="0" borderId="13" xfId="2" applyNumberFormat="1" applyFont="1" applyBorder="1" applyAlignment="1" applyProtection="1">
      <alignment horizontal="center" vertical="center" wrapText="1"/>
      <protection locked="0"/>
    </xf>
    <xf numFmtId="0" fontId="20" fillId="0" borderId="3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8" fillId="8" borderId="16" xfId="0" applyFont="1" applyFill="1" applyBorder="1" applyAlignment="1">
      <alignment horizontal="center" vertical="center" wrapText="1" readingOrder="1"/>
    </xf>
    <xf numFmtId="0" fontId="8" fillId="8" borderId="41" xfId="0" applyFont="1" applyFill="1" applyBorder="1" applyAlignment="1">
      <alignment horizontal="center" vertical="center" wrapText="1" readingOrder="1"/>
    </xf>
    <xf numFmtId="0" fontId="8" fillId="8" borderId="40" xfId="0" applyFont="1" applyFill="1" applyBorder="1" applyAlignment="1">
      <alignment horizontal="center" vertical="center" wrapText="1" readingOrder="1"/>
    </xf>
    <xf numFmtId="0" fontId="8" fillId="8" borderId="17"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0" borderId="1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168" fontId="8" fillId="0" borderId="13" xfId="2" applyNumberFormat="1" applyFont="1" applyFill="1" applyBorder="1" applyAlignment="1" applyProtection="1">
      <alignment horizontal="center" vertical="center" wrapText="1"/>
      <protection locked="0"/>
    </xf>
    <xf numFmtId="168" fontId="6" fillId="0" borderId="13" xfId="2" applyNumberFormat="1" applyFont="1" applyBorder="1" applyAlignment="1" applyProtection="1">
      <alignment horizontal="center" vertical="center" wrapText="1"/>
      <protection hidden="1"/>
    </xf>
    <xf numFmtId="0" fontId="1" fillId="0" borderId="13" xfId="0" applyFont="1" applyBorder="1" applyProtection="1">
      <protection locked="0"/>
    </xf>
    <xf numFmtId="0" fontId="6" fillId="0" borderId="13" xfId="0" applyFont="1" applyBorder="1" applyProtection="1">
      <protection locked="0"/>
    </xf>
    <xf numFmtId="165" fontId="6" fillId="0" borderId="13" xfId="0" applyNumberFormat="1" applyFont="1" applyBorder="1" applyAlignment="1" applyProtection="1">
      <alignment horizontal="center" vertical="center" wrapText="1"/>
      <protection locked="0"/>
    </xf>
    <xf numFmtId="168" fontId="8" fillId="0" borderId="16" xfId="2" applyNumberFormat="1" applyFont="1" applyFill="1" applyBorder="1" applyAlignment="1" applyProtection="1">
      <alignment horizontal="center" vertical="center" wrapText="1"/>
      <protection locked="0"/>
    </xf>
    <xf numFmtId="168" fontId="8" fillId="0" borderId="18" xfId="2" applyNumberFormat="1" applyFont="1" applyFill="1" applyBorder="1" applyAlignment="1" applyProtection="1">
      <alignment horizontal="center" vertical="center" wrapText="1"/>
      <protection locked="0"/>
    </xf>
    <xf numFmtId="168" fontId="8" fillId="0" borderId="19" xfId="2" applyNumberFormat="1" applyFont="1" applyFill="1" applyBorder="1" applyAlignment="1" applyProtection="1">
      <alignment horizontal="center" vertical="center" wrapText="1"/>
      <protection locked="0"/>
    </xf>
    <xf numFmtId="168" fontId="8" fillId="0" borderId="37" xfId="2" applyNumberFormat="1" applyFont="1" applyFill="1" applyBorder="1" applyAlignment="1" applyProtection="1">
      <alignment horizontal="center" vertical="center" wrapText="1"/>
      <protection locked="0"/>
    </xf>
    <xf numFmtId="168" fontId="8" fillId="0" borderId="28" xfId="2" applyNumberFormat="1" applyFont="1" applyFill="1" applyBorder="1" applyAlignment="1" applyProtection="1">
      <alignment horizontal="center" vertical="center" wrapText="1"/>
      <protection locked="0"/>
    </xf>
    <xf numFmtId="168" fontId="8" fillId="0" borderId="29" xfId="2" applyNumberFormat="1" applyFont="1" applyFill="1" applyBorder="1" applyAlignment="1" applyProtection="1">
      <alignment horizontal="center" vertical="center" wrapText="1"/>
      <protection locked="0"/>
    </xf>
    <xf numFmtId="0" fontId="36" fillId="9" borderId="79" xfId="0" applyFont="1" applyFill="1" applyBorder="1" applyAlignment="1">
      <alignment horizontal="center" vertical="center" wrapText="1"/>
    </xf>
    <xf numFmtId="0" fontId="36" fillId="9" borderId="38"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0" borderId="2" xfId="0" applyFont="1" applyBorder="1"/>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0" borderId="5" xfId="0" applyFont="1" applyBorder="1"/>
    <xf numFmtId="0" fontId="16" fillId="0" borderId="24" xfId="0" applyFont="1" applyBorder="1"/>
    <xf numFmtId="0" fontId="12" fillId="4" borderId="48"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6" fillId="8" borderId="48"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33" fillId="0" borderId="17" xfId="0" applyFont="1" applyBorder="1" applyAlignment="1" applyProtection="1">
      <alignment horizontal="center" vertical="center" wrapText="1"/>
      <protection locked="0"/>
    </xf>
    <xf numFmtId="0" fontId="16" fillId="8" borderId="17" xfId="0" applyFont="1" applyFill="1" applyBorder="1" applyAlignment="1">
      <alignment horizontal="center" vertical="center"/>
    </xf>
    <xf numFmtId="0" fontId="33" fillId="0" borderId="66" xfId="0" applyFont="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10" fillId="0" borderId="11" xfId="0" applyFont="1" applyBorder="1"/>
    <xf numFmtId="0" fontId="10" fillId="0" borderId="44" xfId="0" applyFont="1" applyBorder="1"/>
    <xf numFmtId="0" fontId="10" fillId="0" borderId="8" xfId="0" applyFont="1" applyBorder="1"/>
    <xf numFmtId="0" fontId="12" fillId="6" borderId="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6" fillId="2" borderId="10" xfId="0" applyFont="1" applyFill="1" applyBorder="1" applyAlignment="1">
      <alignment horizontal="center" vertical="center" wrapText="1" readingOrder="1"/>
    </xf>
    <xf numFmtId="0" fontId="10" fillId="0" borderId="47" xfId="0" applyFont="1" applyBorder="1"/>
    <xf numFmtId="0" fontId="10" fillId="0" borderId="3" xfId="0" applyFont="1" applyBorder="1"/>
    <xf numFmtId="0" fontId="10" fillId="0" borderId="45" xfId="0" applyFont="1" applyBorder="1"/>
    <xf numFmtId="0" fontId="16" fillId="8" borderId="50" xfId="0" applyFont="1" applyFill="1" applyBorder="1" applyAlignment="1">
      <alignment horizontal="center" vertical="center" wrapText="1" readingOrder="1"/>
    </xf>
    <xf numFmtId="0" fontId="16" fillId="8" borderId="42" xfId="0" applyFont="1" applyFill="1" applyBorder="1" applyAlignment="1">
      <alignment horizontal="center" vertical="center" wrapText="1" readingOrder="1"/>
    </xf>
    <xf numFmtId="0" fontId="16" fillId="8" borderId="67"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33" fillId="0" borderId="68"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wrapText="1"/>
      <protection locked="0"/>
    </xf>
    <xf numFmtId="0" fontId="16" fillId="8" borderId="69" xfId="0" applyFont="1" applyFill="1" applyBorder="1" applyAlignment="1">
      <alignment horizontal="center" vertical="center" wrapText="1"/>
    </xf>
    <xf numFmtId="0" fontId="16" fillId="8" borderId="70" xfId="0" applyFont="1" applyFill="1" applyBorder="1" applyAlignment="1">
      <alignment horizontal="center" vertical="center" wrapText="1"/>
    </xf>
    <xf numFmtId="0" fontId="33" fillId="3" borderId="69" xfId="0" applyFont="1" applyFill="1" applyBorder="1" applyAlignment="1" applyProtection="1">
      <alignment horizontal="center" vertical="center" wrapText="1"/>
      <protection locked="0"/>
    </xf>
    <xf numFmtId="0" fontId="33" fillId="3" borderId="71" xfId="0" applyFont="1" applyFill="1" applyBorder="1" applyAlignment="1" applyProtection="1">
      <alignment horizontal="center" vertical="center" wrapText="1"/>
      <protection locked="0"/>
    </xf>
    <xf numFmtId="0" fontId="33" fillId="3" borderId="70" xfId="0" applyFont="1" applyFill="1" applyBorder="1" applyAlignment="1" applyProtection="1">
      <alignment horizontal="center" vertical="center" wrapText="1"/>
      <protection locked="0"/>
    </xf>
    <xf numFmtId="0" fontId="29" fillId="9" borderId="69" xfId="0" applyFont="1" applyFill="1" applyBorder="1" applyAlignment="1" applyProtection="1">
      <alignment horizontal="center" vertical="center" wrapText="1"/>
      <protection hidden="1"/>
    </xf>
    <xf numFmtId="0" fontId="29" fillId="9" borderId="72" xfId="0" applyFont="1" applyFill="1" applyBorder="1" applyAlignment="1" applyProtection="1">
      <alignment horizontal="center" vertical="center" wrapText="1"/>
      <protection hidden="1"/>
    </xf>
    <xf numFmtId="0" fontId="16" fillId="8" borderId="14"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33" fillId="0" borderId="14" xfId="0" applyFont="1" applyBorder="1" applyAlignment="1" applyProtection="1">
      <alignment horizontal="center" vertical="center" wrapText="1"/>
      <protection locked="0"/>
    </xf>
    <xf numFmtId="0" fontId="33" fillId="0" borderId="38"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16" fillId="8" borderId="61" xfId="0" applyFont="1" applyFill="1" applyBorder="1" applyAlignment="1">
      <alignment horizontal="center" vertical="center" wrapText="1"/>
    </xf>
    <xf numFmtId="0" fontId="33" fillId="0" borderId="74" xfId="0" applyFont="1" applyBorder="1" applyAlignment="1">
      <alignment horizontal="center" vertical="center" wrapText="1"/>
    </xf>
    <xf numFmtId="0" fontId="33" fillId="0" borderId="75" xfId="0" applyFont="1" applyBorder="1" applyAlignment="1">
      <alignment horizontal="center" vertical="center" wrapText="1"/>
    </xf>
    <xf numFmtId="0" fontId="16" fillId="8" borderId="61" xfId="0" applyFont="1" applyFill="1" applyBorder="1" applyAlignment="1">
      <alignment horizontal="center" vertical="center"/>
    </xf>
    <xf numFmtId="168" fontId="29" fillId="9" borderId="61" xfId="2" applyNumberFormat="1" applyFont="1" applyFill="1" applyBorder="1" applyAlignment="1" applyProtection="1">
      <alignment horizontal="center" vertical="center" wrapText="1"/>
      <protection hidden="1"/>
    </xf>
    <xf numFmtId="168" fontId="29" fillId="9" borderId="62" xfId="2" applyNumberFormat="1" applyFont="1" applyFill="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locked="0"/>
    </xf>
    <xf numFmtId="0" fontId="16" fillId="8" borderId="76" xfId="0" applyFont="1" applyFill="1" applyBorder="1" applyAlignment="1">
      <alignment horizontal="center" vertical="center" wrapText="1"/>
    </xf>
    <xf numFmtId="168" fontId="33" fillId="0" borderId="76" xfId="2" applyNumberFormat="1" applyFont="1" applyBorder="1" applyAlignment="1" applyProtection="1">
      <alignment horizontal="center" vertical="center" wrapText="1"/>
      <protection locked="0"/>
    </xf>
    <xf numFmtId="168" fontId="33" fillId="0" borderId="77" xfId="2" applyNumberFormat="1" applyFont="1" applyBorder="1" applyAlignment="1" applyProtection="1">
      <alignment horizontal="center" vertical="center" wrapText="1"/>
      <protection locked="0"/>
    </xf>
    <xf numFmtId="0" fontId="33" fillId="0" borderId="61" xfId="0" applyFont="1" applyBorder="1" applyAlignment="1" applyProtection="1">
      <alignment horizontal="center" vertical="center" wrapText="1"/>
      <protection locked="0"/>
    </xf>
    <xf numFmtId="0" fontId="33" fillId="0" borderId="62"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protection locked="0"/>
    </xf>
    <xf numFmtId="0" fontId="10" fillId="8" borderId="13" xfId="0" applyFont="1" applyFill="1" applyBorder="1" applyAlignment="1">
      <alignment horizontal="center"/>
    </xf>
    <xf numFmtId="0" fontId="33" fillId="0" borderId="13" xfId="0" applyFont="1" applyBorder="1" applyAlignment="1" applyProtection="1">
      <alignment horizontal="center" vertical="center" wrapText="1"/>
      <protection locked="0"/>
    </xf>
    <xf numFmtId="0" fontId="33" fillId="0" borderId="49" xfId="0" applyFont="1" applyBorder="1" applyAlignment="1" applyProtection="1">
      <alignment horizontal="center" vertical="center"/>
      <protection locked="0"/>
    </xf>
    <xf numFmtId="0" fontId="16" fillId="8" borderId="48" xfId="0" applyFont="1" applyFill="1" applyBorder="1" applyAlignment="1">
      <alignment horizontal="center" vertical="center" wrapText="1" readingOrder="1"/>
    </xf>
    <xf numFmtId="0" fontId="29" fillId="9" borderId="41"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9" borderId="37" xfId="0" applyFont="1" applyFill="1" applyBorder="1" applyAlignment="1">
      <alignment horizontal="center" vertical="center" wrapText="1"/>
    </xf>
    <xf numFmtId="0" fontId="29" fillId="9" borderId="28"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33" fillId="0" borderId="49" xfId="0" applyFont="1" applyBorder="1" applyAlignment="1" applyProtection="1">
      <alignment horizontal="center" vertical="center" wrapText="1"/>
      <protection locked="0"/>
    </xf>
    <xf numFmtId="0" fontId="12" fillId="6" borderId="4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6" fillId="8" borderId="13" xfId="0" applyFont="1" applyFill="1" applyBorder="1" applyAlignment="1">
      <alignment horizontal="center" vertical="center" wrapText="1" readingOrder="1"/>
    </xf>
    <xf numFmtId="0" fontId="16" fillId="8" borderId="13" xfId="0" applyFont="1" applyFill="1" applyBorder="1" applyAlignment="1">
      <alignment horizontal="center" vertical="center"/>
    </xf>
    <xf numFmtId="0" fontId="16" fillId="8" borderId="13" xfId="0" applyFont="1" applyFill="1" applyBorder="1" applyAlignment="1">
      <alignment vertical="center"/>
    </xf>
    <xf numFmtId="0" fontId="16" fillId="8" borderId="49" xfId="0" applyFont="1" applyFill="1" applyBorder="1" applyAlignment="1">
      <alignment vertical="center"/>
    </xf>
    <xf numFmtId="0" fontId="33" fillId="0" borderId="14"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5" xfId="0" applyFont="1" applyBorder="1" applyAlignment="1" applyProtection="1">
      <alignment horizontal="center" vertical="center" wrapText="1"/>
      <protection locked="0"/>
    </xf>
    <xf numFmtId="0" fontId="29" fillId="9" borderId="13" xfId="0" applyFont="1" applyFill="1" applyBorder="1" applyAlignment="1" applyProtection="1">
      <alignment horizontal="center" vertical="center" wrapText="1"/>
      <protection hidden="1"/>
    </xf>
    <xf numFmtId="0" fontId="19" fillId="9" borderId="13" xfId="0" applyFont="1" applyFill="1" applyBorder="1" applyProtection="1">
      <protection hidden="1"/>
    </xf>
    <xf numFmtId="0" fontId="19" fillId="9" borderId="49" xfId="0" applyFont="1" applyFill="1" applyBorder="1" applyProtection="1">
      <protection hidden="1"/>
    </xf>
    <xf numFmtId="0" fontId="16" fillId="0" borderId="13" xfId="0" applyFont="1" applyBorder="1" applyAlignment="1">
      <alignment horizontal="right" vertical="center" wrapText="1"/>
    </xf>
    <xf numFmtId="0" fontId="16" fillId="0" borderId="13" xfId="0" applyFont="1" applyBorder="1" applyAlignment="1">
      <alignment horizontal="left" vertical="center" wrapText="1"/>
    </xf>
    <xf numFmtId="0" fontId="16" fillId="0" borderId="49" xfId="0" applyFont="1" applyBorder="1" applyAlignment="1">
      <alignment horizontal="left" vertical="center" wrapText="1"/>
    </xf>
    <xf numFmtId="164" fontId="33" fillId="0" borderId="13" xfId="0" applyNumberFormat="1" applyFont="1" applyBorder="1" applyAlignment="1" applyProtection="1">
      <alignment horizontal="center" vertical="center" wrapText="1"/>
      <protection locked="0"/>
    </xf>
    <xf numFmtId="0" fontId="10" fillId="8" borderId="13" xfId="0" applyFont="1" applyFill="1" applyBorder="1" applyAlignment="1">
      <alignment horizontal="center" vertical="center" wrapText="1"/>
    </xf>
    <xf numFmtId="0" fontId="16" fillId="8" borderId="49" xfId="0" applyFont="1" applyFill="1" applyBorder="1" applyAlignment="1">
      <alignment horizontal="center" vertical="center" wrapText="1"/>
    </xf>
    <xf numFmtId="165" fontId="33" fillId="0" borderId="13" xfId="0" applyNumberFormat="1" applyFont="1" applyBorder="1" applyAlignment="1" applyProtection="1">
      <alignment horizontal="center" vertical="center" wrapText="1"/>
      <protection locked="0"/>
    </xf>
    <xf numFmtId="0" fontId="33" fillId="0" borderId="13" xfId="0" applyFont="1" applyBorder="1" applyProtection="1">
      <protection locked="0"/>
    </xf>
    <xf numFmtId="0" fontId="33" fillId="0" borderId="49" xfId="0" applyFont="1" applyBorder="1" applyProtection="1">
      <protection locked="0"/>
    </xf>
    <xf numFmtId="0" fontId="10" fillId="3" borderId="4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6" fillId="8" borderId="13" xfId="0" applyFont="1" applyFill="1" applyBorder="1" applyAlignment="1">
      <alignment horizontal="center"/>
    </xf>
    <xf numFmtId="0" fontId="18" fillId="0" borderId="48" xfId="0" applyFont="1" applyBorder="1" applyAlignment="1">
      <alignment horizontal="center" vertical="center" wrapText="1"/>
    </xf>
    <xf numFmtId="0" fontId="18" fillId="0" borderId="13" xfId="0" applyFont="1" applyBorder="1" applyAlignment="1">
      <alignment horizontal="center" vertical="center" wrapText="1"/>
    </xf>
    <xf numFmtId="167" fontId="16" fillId="8" borderId="13" xfId="0" applyNumberFormat="1" applyFont="1" applyFill="1" applyBorder="1" applyAlignment="1">
      <alignment horizontal="center" vertical="center" wrapText="1"/>
    </xf>
    <xf numFmtId="168" fontId="29" fillId="9" borderId="13" xfId="2" applyNumberFormat="1" applyFont="1" applyFill="1" applyBorder="1" applyAlignment="1" applyProtection="1">
      <alignment horizontal="center" vertical="center" wrapText="1"/>
      <protection hidden="1"/>
    </xf>
    <xf numFmtId="168" fontId="33" fillId="0" borderId="13" xfId="2" applyNumberFormat="1" applyFont="1" applyFill="1" applyBorder="1" applyAlignment="1" applyProtection="1">
      <alignment horizontal="center" vertical="center" wrapText="1"/>
      <protection locked="0"/>
    </xf>
    <xf numFmtId="0" fontId="16" fillId="8" borderId="38" xfId="0" applyFont="1" applyFill="1" applyBorder="1" applyAlignment="1">
      <alignment horizontal="center" vertical="center" wrapText="1"/>
    </xf>
    <xf numFmtId="0" fontId="16" fillId="8" borderId="48" xfId="0" applyFont="1" applyFill="1" applyBorder="1" applyAlignment="1">
      <alignment vertical="center" wrapText="1"/>
    </xf>
    <xf numFmtId="0" fontId="10" fillId="8" borderId="13" xfId="0" applyFont="1" applyFill="1" applyBorder="1"/>
    <xf numFmtId="0" fontId="16" fillId="8" borderId="54" xfId="0" applyFont="1" applyFill="1" applyBorder="1" applyAlignment="1">
      <alignment horizontal="center" vertical="center" wrapText="1"/>
    </xf>
    <xf numFmtId="168" fontId="33" fillId="0" borderId="16" xfId="2" applyNumberFormat="1" applyFont="1" applyFill="1" applyBorder="1" applyAlignment="1" applyProtection="1">
      <alignment horizontal="center" vertical="center" wrapText="1"/>
      <protection locked="0"/>
    </xf>
    <xf numFmtId="168" fontId="33" fillId="0" borderId="18" xfId="2" applyNumberFormat="1" applyFont="1" applyFill="1" applyBorder="1" applyAlignment="1" applyProtection="1">
      <alignment horizontal="center" vertical="center" wrapText="1"/>
      <protection locked="0"/>
    </xf>
    <xf numFmtId="168" fontId="33" fillId="0" borderId="19" xfId="2" applyNumberFormat="1" applyFont="1" applyFill="1" applyBorder="1" applyAlignment="1" applyProtection="1">
      <alignment horizontal="center" vertical="center" wrapText="1"/>
      <protection locked="0"/>
    </xf>
    <xf numFmtId="168" fontId="33" fillId="0" borderId="37" xfId="2" applyNumberFormat="1" applyFont="1" applyFill="1" applyBorder="1" applyAlignment="1" applyProtection="1">
      <alignment horizontal="center" vertical="center" wrapText="1"/>
      <protection locked="0"/>
    </xf>
    <xf numFmtId="168" fontId="33" fillId="0" borderId="28" xfId="2" applyNumberFormat="1" applyFont="1" applyFill="1" applyBorder="1" applyAlignment="1" applyProtection="1">
      <alignment horizontal="center" vertical="center" wrapText="1"/>
      <protection locked="0"/>
    </xf>
    <xf numFmtId="168" fontId="33" fillId="0" borderId="29" xfId="2" applyNumberFormat="1" applyFont="1" applyFill="1" applyBorder="1" applyAlignment="1" applyProtection="1">
      <alignment horizontal="center" vertical="center" wrapText="1"/>
      <protection locked="0"/>
    </xf>
    <xf numFmtId="167" fontId="16" fillId="8" borderId="14" xfId="0" applyNumberFormat="1" applyFont="1" applyFill="1" applyBorder="1" applyAlignment="1">
      <alignment horizontal="center" vertical="center" wrapText="1"/>
    </xf>
    <xf numFmtId="167" fontId="16" fillId="8" borderId="38" xfId="0" applyNumberFormat="1" applyFont="1" applyFill="1" applyBorder="1" applyAlignment="1">
      <alignment horizontal="center" vertical="center" wrapText="1"/>
    </xf>
    <xf numFmtId="167" fontId="16" fillId="8" borderId="15" xfId="0" applyNumberFormat="1" applyFont="1" applyFill="1" applyBorder="1" applyAlignment="1">
      <alignment horizontal="center" vertical="center" wrapText="1"/>
    </xf>
    <xf numFmtId="0" fontId="18" fillId="0" borderId="49" xfId="0" applyFont="1" applyBorder="1" applyAlignment="1">
      <alignment horizontal="center" vertical="center" wrapText="1"/>
    </xf>
    <xf numFmtId="0" fontId="27" fillId="4" borderId="48"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33" fillId="3" borderId="48"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16" fillId="0" borderId="44" xfId="0" applyFont="1" applyBorder="1" applyAlignment="1">
      <alignment horizontal="center" vertical="center" wrapText="1"/>
    </xf>
    <xf numFmtId="0" fontId="10" fillId="0" borderId="6" xfId="0" applyFont="1" applyBorder="1" applyAlignment="1">
      <alignment vertical="center"/>
    </xf>
    <xf numFmtId="0" fontId="16" fillId="0" borderId="3" xfId="0" applyFont="1" applyBorder="1" applyAlignment="1">
      <alignment horizontal="center" vertical="center" wrapText="1"/>
    </xf>
    <xf numFmtId="0" fontId="16" fillId="0" borderId="24" xfId="0" applyFont="1" applyBorder="1" applyAlignment="1">
      <alignment horizontal="center" vertical="center" wrapText="1"/>
    </xf>
    <xf numFmtId="0" fontId="33" fillId="0" borderId="23"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16" fillId="8" borderId="48" xfId="0" applyFont="1" applyFill="1" applyBorder="1" applyAlignment="1">
      <alignment horizontal="left" vertical="center" wrapText="1"/>
    </xf>
    <xf numFmtId="0" fontId="10" fillId="8" borderId="13" xfId="0" applyFont="1" applyFill="1" applyBorder="1" applyAlignment="1">
      <alignment horizontal="left"/>
    </xf>
    <xf numFmtId="0" fontId="12" fillId="6" borderId="56"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57" xfId="0" applyFont="1" applyFill="1" applyBorder="1" applyAlignment="1">
      <alignment horizontal="center" vertical="center" wrapText="1"/>
    </xf>
    <xf numFmtId="164" fontId="26" fillId="0" borderId="23" xfId="0" applyNumberFormat="1" applyFont="1" applyBorder="1" applyAlignment="1" applyProtection="1">
      <alignment horizontal="center" vertical="center" wrapText="1"/>
      <protection locked="0"/>
    </xf>
    <xf numFmtId="0" fontId="26" fillId="0" borderId="2" xfId="0" applyFont="1" applyBorder="1" applyAlignment="1" applyProtection="1">
      <alignment vertical="center"/>
      <protection locked="0"/>
    </xf>
    <xf numFmtId="171" fontId="26" fillId="0" borderId="1" xfId="0" applyNumberFormat="1" applyFont="1" applyBorder="1" applyAlignment="1" applyProtection="1">
      <alignment horizontal="center" vertical="center" wrapText="1"/>
      <protection locked="0"/>
    </xf>
    <xf numFmtId="171" fontId="26" fillId="0" borderId="2"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164" fontId="26" fillId="0" borderId="37" xfId="0" applyNumberFormat="1" applyFont="1" applyBorder="1" applyAlignment="1" applyProtection="1">
      <alignment horizontal="center" vertical="center" wrapText="1"/>
      <protection locked="0"/>
    </xf>
    <xf numFmtId="164" fontId="26" fillId="0" borderId="28" xfId="0" applyNumberFormat="1" applyFont="1" applyBorder="1" applyAlignment="1" applyProtection="1">
      <alignment horizontal="center" vertical="center" wrapText="1"/>
      <protection locked="0"/>
    </xf>
    <xf numFmtId="164" fontId="26" fillId="0" borderId="53" xfId="0" applyNumberFormat="1" applyFont="1" applyBorder="1" applyAlignment="1" applyProtection="1">
      <alignment horizontal="center" vertical="center" wrapText="1"/>
      <protection locked="0"/>
    </xf>
    <xf numFmtId="0" fontId="12" fillId="4" borderId="56"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0" fillId="0" borderId="18" xfId="0" applyNumberFormat="1" applyFont="1" applyBorder="1" applyAlignment="1">
      <alignment horizontal="center" vertical="center" wrapText="1"/>
    </xf>
    <xf numFmtId="0" fontId="16" fillId="9" borderId="18" xfId="0" applyFont="1" applyFill="1" applyBorder="1" applyAlignment="1">
      <alignment horizontal="center" vertical="center" wrapText="1"/>
    </xf>
    <xf numFmtId="0" fontId="16" fillId="9" borderId="52" xfId="0" applyFont="1" applyFill="1" applyBorder="1" applyAlignment="1">
      <alignment horizontal="center" vertical="center" wrapText="1"/>
    </xf>
    <xf numFmtId="164" fontId="10" fillId="0" borderId="37" xfId="0" applyNumberFormat="1" applyFont="1" applyBorder="1" applyAlignment="1" applyProtection="1">
      <alignment horizontal="center" vertical="center" wrapText="1"/>
      <protection locked="0"/>
    </xf>
    <xf numFmtId="164" fontId="10" fillId="0" borderId="28" xfId="0" applyNumberFormat="1" applyFont="1" applyBorder="1" applyAlignment="1" applyProtection="1">
      <alignment horizontal="center" vertical="center" wrapText="1"/>
      <protection locked="0"/>
    </xf>
    <xf numFmtId="164" fontId="10" fillId="0" borderId="53" xfId="0" applyNumberFormat="1" applyFont="1" applyBorder="1" applyAlignment="1" applyProtection="1">
      <alignment horizontal="center" vertical="center" wrapText="1"/>
      <protection locked="0"/>
    </xf>
    <xf numFmtId="0" fontId="28" fillId="3" borderId="60"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31" fillId="6" borderId="63" xfId="0" applyFont="1" applyFill="1" applyBorder="1" applyAlignment="1">
      <alignment horizontal="center" vertical="center"/>
    </xf>
    <xf numFmtId="0" fontId="31" fillId="6" borderId="64" xfId="0" applyFont="1" applyFill="1" applyBorder="1" applyAlignment="1">
      <alignment horizontal="center" vertical="center"/>
    </xf>
    <xf numFmtId="0" fontId="31" fillId="6" borderId="65" xfId="0" applyFont="1" applyFill="1" applyBorder="1" applyAlignment="1">
      <alignment horizontal="center" vertical="center"/>
    </xf>
    <xf numFmtId="0" fontId="24" fillId="9" borderId="42" xfId="0" applyFont="1" applyFill="1" applyBorder="1" applyAlignment="1">
      <alignment horizontal="center" vertical="center" wrapText="1"/>
    </xf>
    <xf numFmtId="0" fontId="24" fillId="9" borderId="9" xfId="0" applyFont="1" applyFill="1" applyBorder="1" applyAlignment="1">
      <alignment horizontal="center" vertical="center"/>
    </xf>
    <xf numFmtId="0" fontId="24" fillId="9" borderId="43" xfId="0" applyFont="1" applyFill="1" applyBorder="1" applyAlignment="1">
      <alignment horizontal="center" vertical="center"/>
    </xf>
    <xf numFmtId="0" fontId="24" fillId="9" borderId="44" xfId="0" applyFont="1" applyFill="1" applyBorder="1" applyAlignment="1">
      <alignment horizontal="center" vertical="center"/>
    </xf>
    <xf numFmtId="0" fontId="24" fillId="9" borderId="8" xfId="0" applyFont="1" applyFill="1" applyBorder="1" applyAlignment="1">
      <alignment horizontal="center" vertical="center"/>
    </xf>
    <xf numFmtId="0" fontId="24" fillId="9" borderId="45" xfId="0" applyFont="1" applyFill="1" applyBorder="1" applyAlignment="1">
      <alignment horizontal="center" vertical="center"/>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protection locked="0"/>
    </xf>
    <xf numFmtId="0" fontId="26" fillId="0" borderId="25" xfId="0" applyFont="1" applyBorder="1" applyAlignment="1" applyProtection="1">
      <alignment horizontal="center" vertical="center" wrapText="1"/>
      <protection locked="0"/>
    </xf>
    <xf numFmtId="0" fontId="26" fillId="0" borderId="26" xfId="0" applyFont="1" applyBorder="1" applyProtection="1">
      <protection locked="0"/>
    </xf>
    <xf numFmtId="0" fontId="26" fillId="0" borderId="27" xfId="0" applyFont="1" applyBorder="1" applyProtection="1">
      <protection locked="0"/>
    </xf>
    <xf numFmtId="0" fontId="26" fillId="0" borderId="26"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16" fillId="9" borderId="58" xfId="0" applyFont="1" applyFill="1" applyBorder="1" applyAlignment="1" applyProtection="1">
      <alignment horizontal="center" vertical="center" wrapText="1"/>
      <protection hidden="1"/>
    </xf>
    <xf numFmtId="0" fontId="16" fillId="9" borderId="35" xfId="0" applyFont="1" applyFill="1" applyBorder="1" applyAlignment="1" applyProtection="1">
      <alignment horizontal="center" vertical="center" wrapText="1"/>
      <protection hidden="1"/>
    </xf>
    <xf numFmtId="0" fontId="16" fillId="9" borderId="59" xfId="0" applyFont="1" applyFill="1" applyBorder="1" applyAlignment="1" applyProtection="1">
      <alignment horizontal="center" vertical="center" wrapText="1"/>
      <protection hidden="1"/>
    </xf>
    <xf numFmtId="0" fontId="12" fillId="4" borderId="46"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0" fillId="9" borderId="3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33" xfId="0" applyFont="1" applyFill="1" applyBorder="1" applyAlignment="1">
      <alignment horizontal="center" vertical="center"/>
    </xf>
    <xf numFmtId="0" fontId="16" fillId="0" borderId="22" xfId="0" applyFont="1" applyBorder="1" applyAlignment="1">
      <alignment horizontal="center" vertical="center" wrapText="1"/>
    </xf>
    <xf numFmtId="0" fontId="10" fillId="0" borderId="3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164" fontId="26" fillId="0" borderId="14" xfId="0" applyNumberFormat="1" applyFont="1" applyBorder="1" applyAlignment="1" applyProtection="1">
      <alignment horizontal="center" vertical="center" wrapText="1"/>
      <protection locked="0"/>
    </xf>
    <xf numFmtId="164" fontId="26" fillId="0" borderId="38" xfId="0" applyNumberFormat="1" applyFont="1" applyBorder="1" applyAlignment="1" applyProtection="1">
      <alignment horizontal="center" vertical="center" wrapText="1"/>
      <protection locked="0"/>
    </xf>
    <xf numFmtId="164" fontId="26" fillId="0" borderId="51" xfId="0" applyNumberFormat="1" applyFont="1" applyBorder="1" applyAlignment="1" applyProtection="1">
      <alignment horizontal="center" vertical="center" wrapText="1"/>
      <protection locked="0"/>
    </xf>
    <xf numFmtId="0" fontId="16" fillId="9" borderId="16" xfId="0" applyFont="1" applyFill="1" applyBorder="1" applyAlignment="1">
      <alignment horizontal="center" vertical="center" wrapText="1"/>
    </xf>
    <xf numFmtId="164" fontId="10" fillId="0" borderId="52" xfId="0" applyNumberFormat="1" applyFont="1" applyBorder="1" applyAlignment="1">
      <alignment horizontal="center" vertical="center" wrapText="1"/>
    </xf>
    <xf numFmtId="0" fontId="3" fillId="0" borderId="0" xfId="0" applyFont="1" applyAlignment="1" applyProtection="1">
      <alignment horizontal="center"/>
      <protection hidden="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FFFF66"/>
      <color rgb="FF96BE55"/>
      <color rgb="FFE6E6E6"/>
      <color rgb="FF4D4D4D"/>
      <color rgb="FF0066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389283</xdr:colOff>
      <xdr:row>0</xdr:row>
      <xdr:rowOff>24847</xdr:rowOff>
    </xdr:from>
    <xdr:ext cx="1449456" cy="407724"/>
    <xdr:pic>
      <xdr:nvPicPr>
        <xdr:cNvPr id="3" name="image1.png" descr="Texto&#10;&#10;Descripción generada automáticamente">
          <a:extLst>
            <a:ext uri="{FF2B5EF4-FFF2-40B4-BE49-F238E27FC236}">
              <a16:creationId xmlns:a16="http://schemas.microsoft.com/office/drawing/2014/main" id="{C3C2A304-FA80-4818-A933-DB9A61160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76153" y="24847"/>
          <a:ext cx="1449456" cy="4077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389283</xdr:colOff>
      <xdr:row>3</xdr:row>
      <xdr:rowOff>24847</xdr:rowOff>
    </xdr:from>
    <xdr:ext cx="1449456" cy="407724"/>
    <xdr:pic>
      <xdr:nvPicPr>
        <xdr:cNvPr id="2" name="image1.png" descr="Texto&#10;&#10;Descripción generada automáticamente">
          <a:extLst>
            <a:ext uri="{FF2B5EF4-FFF2-40B4-BE49-F238E27FC236}">
              <a16:creationId xmlns:a16="http://schemas.microsoft.com/office/drawing/2014/main" id="{63981960-545D-444C-B0B6-11D0F0B32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71183" y="24847"/>
          <a:ext cx="1449456" cy="407724"/>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4"/>
  <sheetViews>
    <sheetView showGridLines="0" tabSelected="1" view="pageBreakPreview" zoomScale="115" zoomScaleNormal="115" zoomScaleSheetLayoutView="115" workbookViewId="0">
      <selection activeCell="B65" sqref="B65:K65"/>
    </sheetView>
  </sheetViews>
  <sheetFormatPr baseColWidth="10" defaultColWidth="14.42578125" defaultRowHeight="15" customHeight="1" x14ac:dyDescent="0.25"/>
  <cols>
    <col min="1" max="1" width="20.140625" style="2" customWidth="1"/>
    <col min="2" max="2" width="17.140625" style="2" customWidth="1"/>
    <col min="3" max="3" width="12" style="2" customWidth="1"/>
    <col min="4" max="4" width="5.85546875" style="2" customWidth="1"/>
    <col min="5" max="5" width="16.28515625" style="2" customWidth="1"/>
    <col min="6" max="6" width="25.7109375" style="2" customWidth="1"/>
    <col min="7" max="7" width="15.7109375" style="2" customWidth="1"/>
    <col min="8" max="8" width="1.28515625" style="2" customWidth="1"/>
    <col min="9" max="9" width="12.42578125" style="2" customWidth="1"/>
    <col min="10" max="10" width="10.28515625" style="2" customWidth="1"/>
    <col min="11" max="11" width="15.7109375" style="2" customWidth="1"/>
    <col min="12" max="12" width="5" style="2" customWidth="1"/>
    <col min="13" max="13" width="51.7109375" style="2" bestFit="1" customWidth="1"/>
    <col min="14" max="15" width="10" style="2" customWidth="1"/>
    <col min="16" max="16" width="32.140625" style="2" customWidth="1"/>
    <col min="17" max="17" width="73.140625" style="2" customWidth="1"/>
    <col min="18" max="18" width="12.42578125" style="2" customWidth="1"/>
    <col min="19" max="19" width="7.85546875" style="2" customWidth="1"/>
    <col min="20" max="20" width="53.140625" style="2" customWidth="1"/>
    <col min="21" max="16384" width="14.42578125" style="2"/>
  </cols>
  <sheetData>
    <row r="1" spans="1:18" ht="17.25" customHeight="1" x14ac:dyDescent="0.25">
      <c r="A1" s="163" t="s">
        <v>0</v>
      </c>
      <c r="B1" s="164"/>
      <c r="C1" s="167" t="s">
        <v>345</v>
      </c>
      <c r="D1" s="168"/>
      <c r="E1" s="168"/>
      <c r="F1" s="168"/>
      <c r="G1" s="168"/>
      <c r="H1" s="169"/>
      <c r="I1" s="170"/>
      <c r="J1" s="171"/>
      <c r="K1" s="172"/>
      <c r="L1" s="8"/>
      <c r="M1" s="8"/>
      <c r="N1" s="8"/>
      <c r="O1" s="8"/>
      <c r="P1" s="8"/>
      <c r="Q1" s="162" t="s">
        <v>319</v>
      </c>
      <c r="R1" s="8"/>
    </row>
    <row r="2" spans="1:18" ht="18" customHeight="1" x14ac:dyDescent="0.25">
      <c r="A2" s="165"/>
      <c r="B2" s="166"/>
      <c r="C2" s="176" t="s">
        <v>671</v>
      </c>
      <c r="D2" s="177"/>
      <c r="E2" s="177"/>
      <c r="F2" s="177"/>
      <c r="G2" s="177"/>
      <c r="H2" s="178"/>
      <c r="I2" s="173"/>
      <c r="J2" s="174"/>
      <c r="K2" s="175"/>
      <c r="L2" s="8"/>
      <c r="M2" s="8"/>
      <c r="N2" s="8"/>
      <c r="O2" s="8"/>
      <c r="P2" s="8"/>
      <c r="Q2" s="162"/>
      <c r="R2" s="8"/>
    </row>
    <row r="3" spans="1:18" ht="12.75" customHeight="1" x14ac:dyDescent="0.25">
      <c r="A3" s="179" t="s">
        <v>672</v>
      </c>
      <c r="B3" s="180"/>
      <c r="C3" s="135" t="s">
        <v>673</v>
      </c>
      <c r="D3" s="136"/>
      <c r="E3" s="136"/>
      <c r="F3" s="136"/>
      <c r="G3" s="136"/>
      <c r="H3" s="134"/>
      <c r="I3" s="181" t="s">
        <v>674</v>
      </c>
      <c r="J3" s="182"/>
      <c r="K3" s="183"/>
      <c r="L3" s="8"/>
      <c r="M3" s="8"/>
      <c r="N3" s="8"/>
      <c r="O3" s="8"/>
      <c r="P3" s="8"/>
      <c r="Q3" s="8"/>
      <c r="R3" s="8"/>
    </row>
    <row r="4" spans="1:18" ht="12" customHeight="1" x14ac:dyDescent="0.25">
      <c r="A4" s="190" t="s">
        <v>348</v>
      </c>
      <c r="B4" s="190"/>
      <c r="C4" s="190"/>
      <c r="D4" s="190"/>
      <c r="E4" s="190"/>
      <c r="F4" s="190"/>
      <c r="G4" s="190"/>
      <c r="H4" s="190"/>
      <c r="I4" s="190"/>
      <c r="J4" s="190"/>
      <c r="K4" s="190"/>
    </row>
    <row r="5" spans="1:18" ht="15.75" customHeight="1" x14ac:dyDescent="0.3">
      <c r="A5" s="192" t="s">
        <v>683</v>
      </c>
      <c r="B5" s="193"/>
      <c r="C5" s="35"/>
      <c r="D5" s="140" t="s">
        <v>1</v>
      </c>
      <c r="E5" s="141"/>
      <c r="F5" s="139"/>
      <c r="G5" s="139"/>
      <c r="H5" s="147" t="s">
        <v>326</v>
      </c>
      <c r="I5" s="147"/>
      <c r="J5" s="139"/>
      <c r="K5" s="139"/>
    </row>
    <row r="6" spans="1:18" ht="25.5" customHeight="1" x14ac:dyDescent="0.25">
      <c r="A6" s="255" t="s">
        <v>684</v>
      </c>
      <c r="B6" s="258" t="s">
        <v>322</v>
      </c>
      <c r="C6" s="260"/>
      <c r="D6" s="186" t="s">
        <v>313</v>
      </c>
      <c r="E6" s="187"/>
      <c r="F6" s="262"/>
      <c r="G6" s="263"/>
      <c r="H6" s="263"/>
      <c r="I6" s="264"/>
      <c r="J6" s="194">
        <f>+IF(F6="MINISTERIO DE AMBIENTE Y DESARROLLO SOSTENIBLE","MinAmbiente",IF(F6="AUTORIDAD NACIONAL DE LICENCIAS AMBIENTALES","ANLA",IF(F6="PARQUES NACIONALES NATURALES ","PNNC",IF(F6="INSTITUTO DE HIDROLOGÍA METEOROLOGÍA Y ESTUDIOS AMBIENTALES","IDEAM",0))))</f>
        <v>0</v>
      </c>
      <c r="K6" s="195"/>
    </row>
    <row r="7" spans="1:18" ht="23.25" customHeight="1" x14ac:dyDescent="0.25">
      <c r="A7" s="256"/>
      <c r="B7" s="259"/>
      <c r="C7" s="261"/>
      <c r="D7" s="186" t="s">
        <v>2</v>
      </c>
      <c r="E7" s="187"/>
      <c r="F7" s="158"/>
      <c r="G7" s="159"/>
      <c r="H7" s="159"/>
      <c r="I7" s="159"/>
      <c r="J7" s="159"/>
      <c r="K7" s="160"/>
      <c r="L7" s="22"/>
      <c r="M7" s="1"/>
    </row>
    <row r="8" spans="1:18" ht="25.5" customHeight="1" x14ac:dyDescent="0.25">
      <c r="A8" s="257"/>
      <c r="B8" s="30" t="s">
        <v>4</v>
      </c>
      <c r="C8" s="36"/>
      <c r="D8" s="140" t="s">
        <v>3</v>
      </c>
      <c r="E8" s="140"/>
      <c r="F8" s="127"/>
      <c r="G8" s="127"/>
      <c r="H8" s="147" t="s">
        <v>323</v>
      </c>
      <c r="I8" s="147"/>
      <c r="J8" s="189" t="e">
        <f>+VLOOKUP(F8,SALARIOS!A1:B131,2,FALSE)</f>
        <v>#N/A</v>
      </c>
      <c r="K8" s="189"/>
      <c r="M8" s="1"/>
    </row>
    <row r="9" spans="1:18" ht="15.75" customHeight="1" x14ac:dyDescent="0.25">
      <c r="A9" s="256"/>
      <c r="B9" s="31" t="s">
        <v>661</v>
      </c>
      <c r="C9" s="260"/>
      <c r="D9" s="140" t="s">
        <v>324</v>
      </c>
      <c r="E9" s="140"/>
      <c r="F9" s="36"/>
      <c r="G9" s="140" t="s">
        <v>325</v>
      </c>
      <c r="H9" s="140"/>
      <c r="I9" s="140"/>
      <c r="J9" s="251"/>
      <c r="K9" s="251"/>
      <c r="M9" s="1"/>
    </row>
    <row r="10" spans="1:18" ht="16.5" customHeight="1" x14ac:dyDescent="0.25">
      <c r="A10" s="256"/>
      <c r="B10" s="32" t="s">
        <v>668</v>
      </c>
      <c r="C10" s="261"/>
      <c r="D10" s="140" t="s">
        <v>327</v>
      </c>
      <c r="E10" s="140"/>
      <c r="F10" s="36"/>
      <c r="G10" s="140" t="s">
        <v>328</v>
      </c>
      <c r="H10" s="140"/>
      <c r="I10" s="140"/>
      <c r="J10" s="139"/>
      <c r="K10" s="139"/>
      <c r="M10" s="1"/>
    </row>
    <row r="11" spans="1:18" ht="26.25" customHeight="1" x14ac:dyDescent="0.25">
      <c r="A11" s="156" t="s">
        <v>685</v>
      </c>
      <c r="B11" s="25" t="s">
        <v>669</v>
      </c>
      <c r="C11" s="36"/>
      <c r="D11" s="248" t="s">
        <v>675</v>
      </c>
      <c r="E11" s="249"/>
      <c r="F11" s="249"/>
      <c r="G11" s="249"/>
      <c r="H11" s="249"/>
      <c r="I11" s="249"/>
      <c r="J11" s="249"/>
      <c r="K11" s="250"/>
      <c r="M11" s="1"/>
      <c r="N11" s="184"/>
      <c r="O11" s="185"/>
      <c r="P11" s="185"/>
    </row>
    <row r="12" spans="1:18" ht="21.75" customHeight="1" x14ac:dyDescent="0.25">
      <c r="A12" s="156"/>
      <c r="B12" s="24" t="s">
        <v>670</v>
      </c>
      <c r="C12" s="37"/>
      <c r="D12" s="252"/>
      <c r="E12" s="253"/>
      <c r="F12" s="253"/>
      <c r="G12" s="253"/>
      <c r="H12" s="253"/>
      <c r="I12" s="253"/>
      <c r="J12" s="253"/>
      <c r="K12" s="254"/>
      <c r="M12" s="1"/>
      <c r="N12" s="184"/>
      <c r="O12" s="185"/>
      <c r="P12" s="185"/>
    </row>
    <row r="13" spans="1:18" ht="25.5" customHeight="1" x14ac:dyDescent="0.25">
      <c r="A13" s="156"/>
      <c r="B13" s="24" t="s">
        <v>344</v>
      </c>
      <c r="C13" s="37"/>
      <c r="D13" s="248" t="s">
        <v>676</v>
      </c>
      <c r="E13" s="249"/>
      <c r="F13" s="249"/>
      <c r="G13" s="249"/>
      <c r="H13" s="249"/>
      <c r="I13" s="249"/>
      <c r="J13" s="249"/>
      <c r="K13" s="250"/>
      <c r="N13" s="185"/>
      <c r="O13" s="185"/>
      <c r="P13" s="185"/>
    </row>
    <row r="14" spans="1:18" ht="26.25" customHeight="1" x14ac:dyDescent="0.25">
      <c r="A14" s="156"/>
      <c r="B14" s="24" t="s">
        <v>659</v>
      </c>
      <c r="C14" s="37"/>
      <c r="D14" s="191" t="str">
        <f>+IF(C14="X",'1'!B8,"NO APLICA")</f>
        <v>NO APLICA</v>
      </c>
      <c r="E14" s="191"/>
      <c r="F14" s="191"/>
      <c r="G14" s="191"/>
      <c r="H14" s="191"/>
      <c r="I14" s="191"/>
      <c r="J14" s="191"/>
      <c r="K14" s="191"/>
    </row>
    <row r="15" spans="1:18" ht="13.5" customHeight="1" x14ac:dyDescent="0.25">
      <c r="A15" s="188" t="s">
        <v>463</v>
      </c>
      <c r="B15" s="188"/>
      <c r="C15" s="188"/>
      <c r="D15" s="188"/>
      <c r="E15" s="188"/>
      <c r="F15" s="188"/>
      <c r="G15" s="188"/>
      <c r="H15" s="188"/>
      <c r="I15" s="188"/>
      <c r="J15" s="188"/>
      <c r="K15" s="188"/>
      <c r="L15" s="7"/>
      <c r="M15" s="7"/>
      <c r="N15" s="7"/>
      <c r="O15" s="7"/>
    </row>
    <row r="16" spans="1:18" ht="30.75" customHeight="1" x14ac:dyDescent="0.25">
      <c r="A16" s="140" t="s">
        <v>470</v>
      </c>
      <c r="B16" s="140"/>
      <c r="C16" s="265"/>
      <c r="D16" s="265"/>
      <c r="E16" s="265"/>
      <c r="F16" s="265"/>
      <c r="G16" s="140" t="s">
        <v>321</v>
      </c>
      <c r="H16" s="140"/>
      <c r="I16" s="140"/>
      <c r="J16" s="139" t="s">
        <v>332</v>
      </c>
      <c r="K16" s="139"/>
      <c r="L16" s="7"/>
      <c r="M16" s="7"/>
      <c r="N16" s="7"/>
      <c r="O16" s="7"/>
    </row>
    <row r="17" spans="1:18" ht="30.75" customHeight="1" x14ac:dyDescent="0.25">
      <c r="A17" s="140" t="s">
        <v>5</v>
      </c>
      <c r="B17" s="142"/>
      <c r="C17" s="143"/>
      <c r="D17" s="144"/>
      <c r="E17" s="144"/>
      <c r="F17" s="144"/>
      <c r="G17" s="144"/>
      <c r="H17" s="144"/>
      <c r="I17" s="144"/>
      <c r="J17" s="144"/>
      <c r="K17" s="144"/>
    </row>
    <row r="18" spans="1:18" ht="81" customHeight="1" x14ac:dyDescent="0.25">
      <c r="A18" s="140" t="s">
        <v>660</v>
      </c>
      <c r="B18" s="140"/>
      <c r="C18" s="145"/>
      <c r="D18" s="145"/>
      <c r="E18" s="145"/>
      <c r="F18" s="145"/>
      <c r="G18" s="145"/>
      <c r="H18" s="145"/>
      <c r="I18" s="145"/>
      <c r="J18" s="145"/>
      <c r="K18" s="145"/>
    </row>
    <row r="19" spans="1:18" ht="20.25" customHeight="1" x14ac:dyDescent="0.25">
      <c r="A19" s="156" t="s">
        <v>6</v>
      </c>
      <c r="B19" s="156"/>
      <c r="C19" s="140" t="s">
        <v>318</v>
      </c>
      <c r="D19" s="140"/>
      <c r="E19" s="36" t="s">
        <v>314</v>
      </c>
      <c r="F19" s="157" t="str">
        <f>+IF(E19="SI",'2'!B23,"NO APLICA")</f>
        <v>NO APLICA</v>
      </c>
      <c r="G19" s="157"/>
      <c r="H19" s="157"/>
      <c r="I19" s="157"/>
      <c r="J19" s="157"/>
      <c r="K19" s="157"/>
    </row>
    <row r="20" spans="1:18" ht="15.75" customHeight="1" x14ac:dyDescent="0.25">
      <c r="A20" s="156"/>
      <c r="B20" s="156"/>
      <c r="C20" s="147" t="s">
        <v>471</v>
      </c>
      <c r="D20" s="148"/>
      <c r="E20" s="148"/>
      <c r="F20" s="147" t="s">
        <v>320</v>
      </c>
      <c r="G20" s="148"/>
      <c r="H20" s="147" t="s">
        <v>7</v>
      </c>
      <c r="I20" s="148"/>
      <c r="J20" s="148"/>
      <c r="K20" s="148"/>
      <c r="L20" s="22"/>
    </row>
    <row r="21" spans="1:18" ht="20.25" customHeight="1" x14ac:dyDescent="0.25">
      <c r="A21" s="156"/>
      <c r="B21" s="156"/>
      <c r="C21" s="149"/>
      <c r="D21" s="150"/>
      <c r="E21" s="151"/>
      <c r="F21" s="152"/>
      <c r="G21" s="153"/>
      <c r="H21" s="154" t="str">
        <f>IF($C$21="","",VLOOKUP($C$21,NUMERO,3))</f>
        <v/>
      </c>
      <c r="I21" s="155"/>
      <c r="J21" s="155"/>
      <c r="K21" s="155"/>
    </row>
    <row r="22" spans="1:18" ht="18.75" customHeight="1" x14ac:dyDescent="0.25">
      <c r="A22" s="140" t="s">
        <v>466</v>
      </c>
      <c r="B22" s="142"/>
      <c r="C22" s="146" t="s">
        <v>469</v>
      </c>
      <c r="D22" s="146"/>
      <c r="E22" s="146"/>
      <c r="F22" s="243" t="str">
        <f>+CONCATENATE(PAIS,'2'!B21,'F-A-CAL-11'!F21)</f>
        <v xml:space="preserve">   /   </v>
      </c>
      <c r="G22" s="243"/>
      <c r="H22" s="244" t="s">
        <v>468</v>
      </c>
      <c r="I22" s="244"/>
      <c r="J22" s="244"/>
      <c r="K22" s="244"/>
    </row>
    <row r="23" spans="1:18" ht="25.5" customHeight="1" x14ac:dyDescent="0.25">
      <c r="A23" s="140" t="s">
        <v>678</v>
      </c>
      <c r="B23" s="142"/>
      <c r="C23" s="242"/>
      <c r="D23" s="242"/>
      <c r="E23" s="140" t="s">
        <v>677</v>
      </c>
      <c r="F23" s="147"/>
      <c r="G23" s="39"/>
      <c r="H23" s="126" t="s">
        <v>334</v>
      </c>
      <c r="I23" s="126"/>
      <c r="J23" s="126"/>
      <c r="K23" s="36" t="s">
        <v>314</v>
      </c>
    </row>
    <row r="24" spans="1:18" ht="24" customHeight="1" x14ac:dyDescent="0.25">
      <c r="A24" s="140" t="s">
        <v>686</v>
      </c>
      <c r="B24" s="142"/>
      <c r="C24" s="242"/>
      <c r="D24" s="242"/>
      <c r="E24" s="140" t="s">
        <v>679</v>
      </c>
      <c r="F24" s="147"/>
      <c r="G24" s="39"/>
      <c r="H24" s="140" t="s">
        <v>333</v>
      </c>
      <c r="I24" s="140"/>
      <c r="J24" s="140"/>
      <c r="K24" s="29">
        <f>+G24-C24+0.5</f>
        <v>0.5</v>
      </c>
    </row>
    <row r="25" spans="1:18" ht="33.75" customHeight="1" x14ac:dyDescent="0.25">
      <c r="A25" s="140" t="s">
        <v>457</v>
      </c>
      <c r="B25" s="245"/>
      <c r="C25" s="143"/>
      <c r="D25" s="268"/>
      <c r="E25" s="268"/>
      <c r="F25" s="24" t="s">
        <v>347</v>
      </c>
      <c r="G25" s="143"/>
      <c r="H25" s="268"/>
      <c r="I25" s="268"/>
      <c r="J25" s="268"/>
      <c r="K25" s="268"/>
      <c r="L25" s="1"/>
      <c r="P25" s="1"/>
      <c r="Q25" s="1"/>
      <c r="R25" s="1"/>
    </row>
    <row r="26" spans="1:18" ht="15.75" customHeight="1" x14ac:dyDescent="0.25">
      <c r="A26" s="140" t="s">
        <v>494</v>
      </c>
      <c r="B26" s="140"/>
      <c r="C26" s="140"/>
      <c r="D26" s="140"/>
      <c r="E26" s="140"/>
      <c r="F26" s="140"/>
      <c r="G26" s="140"/>
      <c r="H26" s="140"/>
      <c r="I26" s="140"/>
      <c r="J26" s="140"/>
      <c r="K26" s="140"/>
      <c r="L26" s="1"/>
      <c r="P26" s="1"/>
      <c r="Q26" s="1"/>
      <c r="R26" s="1"/>
    </row>
    <row r="27" spans="1:18" ht="39.75" customHeight="1" x14ac:dyDescent="0.25">
      <c r="A27" s="140" t="s">
        <v>8</v>
      </c>
      <c r="B27" s="142"/>
      <c r="C27" s="270" t="str">
        <f>IF(C12="X","DILIGENCIAR","NA")</f>
        <v>NA</v>
      </c>
      <c r="D27" s="269"/>
      <c r="E27" s="269"/>
      <c r="F27" s="24" t="s">
        <v>9</v>
      </c>
      <c r="G27" s="127" t="str">
        <f>IF(C12="X","DILIGENCIAR","NA")</f>
        <v>NA</v>
      </c>
      <c r="H27" s="269"/>
      <c r="I27" s="269"/>
      <c r="J27" s="269"/>
      <c r="K27" s="269"/>
      <c r="L27" s="1"/>
      <c r="P27" s="1"/>
      <c r="Q27" s="1"/>
      <c r="R27" s="1"/>
    </row>
    <row r="28" spans="1:18" ht="11.25" customHeight="1" x14ac:dyDescent="0.25">
      <c r="A28" s="190" t="s">
        <v>458</v>
      </c>
      <c r="B28" s="190"/>
      <c r="C28" s="190"/>
      <c r="D28" s="190"/>
      <c r="E28" s="190"/>
      <c r="F28" s="190"/>
      <c r="G28" s="190"/>
      <c r="H28" s="190"/>
      <c r="I28" s="190"/>
      <c r="J28" s="190"/>
      <c r="K28" s="190"/>
      <c r="L28" s="1"/>
      <c r="P28" s="1"/>
      <c r="Q28" s="1"/>
      <c r="R28" s="1"/>
    </row>
    <row r="29" spans="1:18" ht="15.75" customHeight="1" x14ac:dyDescent="0.25">
      <c r="A29" s="110" t="s">
        <v>687</v>
      </c>
      <c r="B29" s="110"/>
      <c r="C29" s="110"/>
      <c r="D29" s="110"/>
      <c r="E29" s="110"/>
      <c r="F29" s="110"/>
      <c r="G29" s="110"/>
      <c r="H29" s="110"/>
      <c r="I29" s="110"/>
      <c r="J29" s="110"/>
      <c r="K29" s="110"/>
      <c r="L29" s="1"/>
      <c r="P29" s="1"/>
      <c r="Q29" s="1"/>
      <c r="R29" s="1"/>
    </row>
    <row r="30" spans="1:18" ht="15" customHeight="1" x14ac:dyDescent="0.25">
      <c r="A30" s="140" t="s">
        <v>459</v>
      </c>
      <c r="B30" s="140"/>
      <c r="C30" s="140"/>
      <c r="D30" s="140"/>
      <c r="E30" s="36" t="s">
        <v>314</v>
      </c>
      <c r="F30" s="140" t="s">
        <v>461</v>
      </c>
      <c r="G30" s="140"/>
      <c r="H30" s="140"/>
      <c r="I30" s="140"/>
      <c r="J30" s="140"/>
      <c r="K30" s="36" t="s">
        <v>314</v>
      </c>
      <c r="L30" s="1"/>
      <c r="P30" s="1"/>
      <c r="Q30" s="1"/>
      <c r="R30" s="1"/>
    </row>
    <row r="31" spans="1:18" ht="24" customHeight="1" x14ac:dyDescent="0.25">
      <c r="A31" s="140" t="s">
        <v>482</v>
      </c>
      <c r="B31" s="140"/>
      <c r="C31" s="140"/>
      <c r="D31" s="140"/>
      <c r="E31" s="42" t="str">
        <f>IF(E30="SI","ECONOMICA","NA")</f>
        <v>NA</v>
      </c>
      <c r="F31" s="24" t="s">
        <v>474</v>
      </c>
      <c r="G31" s="84" t="str">
        <f>+IF(K30="SI",(J8+J9),IF(K30="NO","NA",0))</f>
        <v>NA</v>
      </c>
      <c r="H31" s="161" t="s">
        <v>339</v>
      </c>
      <c r="I31" s="161"/>
      <c r="J31" s="161"/>
      <c r="K31" s="89" t="str">
        <f>IF(K30="SI","DILIGENCIAR","NA")</f>
        <v>NA</v>
      </c>
      <c r="L31" s="1"/>
      <c r="P31" s="1"/>
      <c r="Q31" s="1"/>
      <c r="R31" s="1"/>
    </row>
    <row r="32" spans="1:18" ht="32.25" customHeight="1" x14ac:dyDescent="0.25">
      <c r="A32" s="140" t="s">
        <v>481</v>
      </c>
      <c r="B32" s="140"/>
      <c r="C32" s="140"/>
      <c r="D32" s="140"/>
      <c r="E32" s="41" t="str">
        <f>IF(E30="SI","DILIGENCIAR","NA")</f>
        <v>NA</v>
      </c>
      <c r="F32" s="24" t="s">
        <v>340</v>
      </c>
      <c r="G32" s="85" t="str">
        <f>IF(K30="SI",+'3'!E19,"NA")</f>
        <v>NA</v>
      </c>
      <c r="H32" s="161" t="s">
        <v>338</v>
      </c>
      <c r="I32" s="161"/>
      <c r="J32" s="161"/>
      <c r="K32" s="90" t="str">
        <f>IF(K30="SI",'3'!K30,"NA")</f>
        <v>NA</v>
      </c>
      <c r="L32" s="1"/>
      <c r="P32" s="1"/>
      <c r="Q32" s="1"/>
      <c r="R32" s="1"/>
    </row>
    <row r="33" spans="1:18" ht="26.25" customHeight="1" x14ac:dyDescent="0.25">
      <c r="A33" s="246" t="s">
        <v>495</v>
      </c>
      <c r="B33" s="246"/>
      <c r="C33" s="246"/>
      <c r="D33" s="246"/>
      <c r="E33" s="246"/>
      <c r="F33" s="24" t="s">
        <v>480</v>
      </c>
      <c r="G33" s="86" t="str">
        <f>IF(K30="SI",G32*K32,"NA")</f>
        <v>NA</v>
      </c>
      <c r="H33" s="161" t="s">
        <v>475</v>
      </c>
      <c r="I33" s="161"/>
      <c r="J33" s="161"/>
      <c r="K33" s="91" t="str">
        <f>IF(K30="SI",G33*K31,"NA")</f>
        <v>NA</v>
      </c>
      <c r="L33" s="1"/>
      <c r="P33" s="1"/>
      <c r="Q33" s="1"/>
      <c r="R33" s="1"/>
    </row>
    <row r="34" spans="1:18" ht="23.25" customHeight="1" x14ac:dyDescent="0.25">
      <c r="A34" s="24" t="s">
        <v>460</v>
      </c>
      <c r="B34" s="267" t="str">
        <f>+IF(E30="SI",(E32*30%)+E32,"NA")</f>
        <v>NA</v>
      </c>
      <c r="C34" s="267"/>
      <c r="D34" s="267"/>
      <c r="E34" s="267"/>
      <c r="F34" s="24" t="s">
        <v>476</v>
      </c>
      <c r="G34" s="87" t="str">
        <f>IF(K30="SI","DILIGENCIAR","NA")</f>
        <v>NA</v>
      </c>
      <c r="H34" s="161" t="s">
        <v>462</v>
      </c>
      <c r="I34" s="161"/>
      <c r="J34" s="161"/>
      <c r="K34" s="92" t="str">
        <f>IF(K30="SI","DILIGENCIAR","NA")</f>
        <v>NA</v>
      </c>
      <c r="L34" s="1"/>
      <c r="P34" s="1"/>
      <c r="Q34" s="1"/>
      <c r="R34" s="1"/>
    </row>
    <row r="35" spans="1:18" ht="18" customHeight="1" x14ac:dyDescent="0.25">
      <c r="A35" s="24" t="s">
        <v>473</v>
      </c>
      <c r="B35" s="266" t="str">
        <f>IF(E30="SI","No. 1307 del 2023 ","NA")</f>
        <v>NA</v>
      </c>
      <c r="C35" s="266"/>
      <c r="D35" s="266"/>
      <c r="E35" s="266"/>
      <c r="F35" s="24" t="s">
        <v>477</v>
      </c>
      <c r="G35" s="84" t="str">
        <f>IF(K30="SI",K34*K33,"NA")</f>
        <v>NA</v>
      </c>
      <c r="H35" s="161" t="s">
        <v>341</v>
      </c>
      <c r="I35" s="161"/>
      <c r="J35" s="161"/>
      <c r="K35" s="93" t="str">
        <f>IF(K30="SI",G35/K31,"NA")</f>
        <v>NA</v>
      </c>
      <c r="L35" s="1"/>
      <c r="P35" s="1"/>
      <c r="Q35" s="1"/>
      <c r="R35" s="1"/>
    </row>
    <row r="36" spans="1:18" ht="28.5" customHeight="1" x14ac:dyDescent="0.25">
      <c r="A36" s="258" t="s">
        <v>342</v>
      </c>
      <c r="B36" s="271" t="str">
        <f>IF(E30="SI","VIAJA POR EL MUNDO WEB/NICKISIX360 SAS ","NA")</f>
        <v>NA</v>
      </c>
      <c r="C36" s="272"/>
      <c r="D36" s="272"/>
      <c r="E36" s="273"/>
      <c r="F36" s="24" t="s">
        <v>681</v>
      </c>
      <c r="G36" s="88" t="str">
        <f>IF(K30="SI","DILIGENCIAR","NA")</f>
        <v>NA</v>
      </c>
      <c r="H36" s="95" t="s">
        <v>682</v>
      </c>
      <c r="I36" s="96"/>
      <c r="J36" s="97"/>
      <c r="K36" s="94" t="str">
        <f>IF(K30="SI","DILIGENCIAR","NA")</f>
        <v>NA</v>
      </c>
      <c r="L36" s="1"/>
      <c r="P36" s="1"/>
      <c r="Q36" s="1"/>
      <c r="R36" s="1"/>
    </row>
    <row r="37" spans="1:18" ht="36" customHeight="1" x14ac:dyDescent="0.25">
      <c r="A37" s="259"/>
      <c r="B37" s="274"/>
      <c r="C37" s="275"/>
      <c r="D37" s="275"/>
      <c r="E37" s="276"/>
      <c r="F37" s="246" t="s">
        <v>775</v>
      </c>
      <c r="G37" s="246"/>
      <c r="H37" s="246"/>
      <c r="I37" s="246"/>
      <c r="J37" s="246"/>
      <c r="K37" s="246"/>
      <c r="L37" s="1"/>
      <c r="P37" s="1"/>
      <c r="Q37" s="1"/>
      <c r="R37" s="1"/>
    </row>
    <row r="38" spans="1:18" ht="12.75" customHeight="1" x14ac:dyDescent="0.25">
      <c r="A38" s="247" t="s">
        <v>483</v>
      </c>
      <c r="B38" s="247"/>
      <c r="C38" s="247"/>
      <c r="D38" s="247"/>
      <c r="E38" s="247"/>
      <c r="F38" s="247"/>
      <c r="G38" s="247"/>
      <c r="H38" s="247"/>
      <c r="I38" s="247"/>
      <c r="J38" s="247"/>
      <c r="K38" s="247"/>
      <c r="N38" s="3"/>
    </row>
    <row r="39" spans="1:18" ht="26.25" customHeight="1" x14ac:dyDescent="0.25">
      <c r="A39" s="110" t="s">
        <v>680</v>
      </c>
      <c r="B39" s="110"/>
      <c r="C39" s="110"/>
      <c r="D39" s="110"/>
      <c r="E39" s="110"/>
      <c r="F39" s="110"/>
      <c r="G39" s="111" t="s">
        <v>500</v>
      </c>
      <c r="H39" s="112"/>
      <c r="I39" s="112"/>
      <c r="J39" s="112"/>
      <c r="K39" s="36" t="s">
        <v>314</v>
      </c>
      <c r="N39" s="3"/>
    </row>
    <row r="40" spans="1:18" ht="30" customHeight="1" x14ac:dyDescent="0.25">
      <c r="A40" s="204" t="s">
        <v>11</v>
      </c>
      <c r="B40" s="141"/>
      <c r="C40" s="127" t="str">
        <f>IF(K39="SI","DILIGENCIAR","NA")</f>
        <v>NA</v>
      </c>
      <c r="D40" s="200"/>
      <c r="E40" s="200"/>
      <c r="F40" s="33" t="s">
        <v>12</v>
      </c>
      <c r="G40" s="158"/>
      <c r="H40" s="159"/>
      <c r="I40" s="159"/>
      <c r="J40" s="159"/>
      <c r="K40" s="160"/>
    </row>
    <row r="41" spans="1:18" ht="33" customHeight="1" x14ac:dyDescent="0.25">
      <c r="A41" s="204" t="s">
        <v>484</v>
      </c>
      <c r="B41" s="141"/>
      <c r="C41" s="127" t="str">
        <f>IF(K39="SI","DILIGENCIAR","NA")</f>
        <v>NA</v>
      </c>
      <c r="D41" s="200"/>
      <c r="E41" s="200"/>
      <c r="F41" s="26" t="s">
        <v>10</v>
      </c>
      <c r="G41" s="127" t="str">
        <f>IF(K39="SI","DILIGENCIAR","NA")</f>
        <v>NA</v>
      </c>
      <c r="H41" s="200"/>
      <c r="I41" s="200"/>
      <c r="J41" s="200"/>
      <c r="K41" s="200"/>
    </row>
    <row r="42" spans="1:18" ht="41.25" customHeight="1" x14ac:dyDescent="0.25">
      <c r="A42" s="28" t="s">
        <v>485</v>
      </c>
      <c r="B42" s="27" t="s">
        <v>332</v>
      </c>
      <c r="C42" s="38" t="str">
        <f>IF(K39="SI","DILIGENCIAR","NA")</f>
        <v>NA</v>
      </c>
      <c r="D42" s="27" t="s">
        <v>314</v>
      </c>
      <c r="E42" s="38" t="str">
        <f>IF(K39="SI","DILIGENCIAR","NA")</f>
        <v>NA</v>
      </c>
      <c r="F42" s="126" t="s">
        <v>486</v>
      </c>
      <c r="G42" s="127" t="str">
        <f>IF(K39="SI","DILIGENCIAR","NA")</f>
        <v>NA</v>
      </c>
      <c r="H42" s="127"/>
      <c r="I42" s="127"/>
      <c r="J42" s="127"/>
      <c r="K42" s="127"/>
    </row>
    <row r="43" spans="1:18" ht="40.5" customHeight="1" x14ac:dyDescent="0.25">
      <c r="A43" s="28" t="s">
        <v>337</v>
      </c>
      <c r="B43" s="27" t="s">
        <v>332</v>
      </c>
      <c r="C43" s="38" t="str">
        <f>IF(K39="SI","DILIGENCIAR","NA")</f>
        <v>NA</v>
      </c>
      <c r="D43" s="27" t="s">
        <v>314</v>
      </c>
      <c r="E43" s="38" t="str">
        <f>IF(K39="SI","DILIGENCIAR","NA")</f>
        <v>NA</v>
      </c>
      <c r="F43" s="126"/>
      <c r="G43" s="127"/>
      <c r="H43" s="127"/>
      <c r="I43" s="127"/>
      <c r="J43" s="127"/>
      <c r="K43" s="127"/>
    </row>
    <row r="44" spans="1:18" ht="37.5" customHeight="1" x14ac:dyDescent="0.25">
      <c r="A44" s="198" t="s">
        <v>331</v>
      </c>
      <c r="B44" s="199"/>
      <c r="C44" s="127" t="str">
        <f>IF(K39="SI","DILIGENCIAR","NA")</f>
        <v>NA</v>
      </c>
      <c r="D44" s="200"/>
      <c r="E44" s="200"/>
      <c r="F44" s="24" t="s">
        <v>13</v>
      </c>
      <c r="G44" s="127" t="str">
        <f>IF(K39="SI","DILIGENCIAR","NA")</f>
        <v>NA</v>
      </c>
      <c r="H44" s="127"/>
      <c r="I44" s="127"/>
      <c r="J44" s="127"/>
      <c r="K44" s="127"/>
    </row>
    <row r="45" spans="1:18" ht="25.5" customHeight="1" x14ac:dyDescent="0.25">
      <c r="A45" s="128" t="s">
        <v>702</v>
      </c>
      <c r="B45" s="129"/>
      <c r="C45" s="129"/>
      <c r="D45" s="129"/>
      <c r="E45" s="129"/>
      <c r="F45" s="129"/>
      <c r="G45" s="129"/>
      <c r="H45" s="129"/>
      <c r="I45" s="129"/>
      <c r="J45" s="129"/>
      <c r="K45" s="130"/>
    </row>
    <row r="46" spans="1:18" ht="15.75" customHeight="1" x14ac:dyDescent="0.25">
      <c r="A46" s="131" t="s">
        <v>688</v>
      </c>
      <c r="B46" s="132"/>
      <c r="C46" s="133" t="s">
        <v>498</v>
      </c>
      <c r="D46" s="134"/>
      <c r="E46" s="135" t="s">
        <v>499</v>
      </c>
      <c r="F46" s="136"/>
      <c r="G46" s="136"/>
      <c r="H46" s="136"/>
      <c r="I46" s="136"/>
      <c r="J46" s="136"/>
      <c r="K46" s="137"/>
    </row>
    <row r="47" spans="1:18" ht="35.25" customHeight="1" x14ac:dyDescent="0.25">
      <c r="A47" s="113"/>
      <c r="B47" s="138"/>
      <c r="C47" s="115"/>
      <c r="D47" s="116"/>
      <c r="E47" s="117"/>
      <c r="F47" s="118"/>
      <c r="G47" s="118"/>
      <c r="H47" s="118"/>
      <c r="I47" s="118"/>
      <c r="J47" s="118"/>
      <c r="K47" s="119"/>
    </row>
    <row r="48" spans="1:18" ht="35.25" customHeight="1" x14ac:dyDescent="0.25">
      <c r="A48" s="113"/>
      <c r="B48" s="138"/>
      <c r="C48" s="115"/>
      <c r="D48" s="116"/>
      <c r="E48" s="117"/>
      <c r="F48" s="118"/>
      <c r="G48" s="118"/>
      <c r="H48" s="118"/>
      <c r="I48" s="118"/>
      <c r="J48" s="118"/>
      <c r="K48" s="119"/>
    </row>
    <row r="49" spans="1:14" ht="35.25" customHeight="1" x14ac:dyDescent="0.25">
      <c r="A49" s="113"/>
      <c r="B49" s="114"/>
      <c r="C49" s="115"/>
      <c r="D49" s="116"/>
      <c r="E49" s="117"/>
      <c r="F49" s="118"/>
      <c r="G49" s="118"/>
      <c r="H49" s="118"/>
      <c r="I49" s="118"/>
      <c r="J49" s="118"/>
      <c r="K49" s="119"/>
    </row>
    <row r="50" spans="1:14" ht="35.25" customHeight="1" x14ac:dyDescent="0.25">
      <c r="A50" s="113"/>
      <c r="B50" s="114"/>
      <c r="C50" s="115"/>
      <c r="D50" s="116"/>
      <c r="E50" s="117"/>
      <c r="F50" s="118"/>
      <c r="G50" s="118"/>
      <c r="H50" s="118"/>
      <c r="I50" s="118"/>
      <c r="J50" s="118"/>
      <c r="K50" s="119"/>
    </row>
    <row r="51" spans="1:14" ht="35.25" customHeight="1" x14ac:dyDescent="0.25">
      <c r="A51" s="113"/>
      <c r="B51" s="114"/>
      <c r="C51" s="115"/>
      <c r="D51" s="116"/>
      <c r="E51" s="117"/>
      <c r="F51" s="118"/>
      <c r="G51" s="118"/>
      <c r="H51" s="118"/>
      <c r="I51" s="118"/>
      <c r="J51" s="118"/>
      <c r="K51" s="119"/>
    </row>
    <row r="52" spans="1:14" ht="35.25" customHeight="1" x14ac:dyDescent="0.25">
      <c r="A52" s="113"/>
      <c r="B52" s="114"/>
      <c r="C52" s="115"/>
      <c r="D52" s="116"/>
      <c r="E52" s="117"/>
      <c r="F52" s="118"/>
      <c r="G52" s="118"/>
      <c r="H52" s="118"/>
      <c r="I52" s="118"/>
      <c r="J52" s="118"/>
      <c r="K52" s="119"/>
    </row>
    <row r="53" spans="1:14" ht="35.25" customHeight="1" x14ac:dyDescent="0.25">
      <c r="A53" s="113"/>
      <c r="B53" s="114"/>
      <c r="C53" s="115"/>
      <c r="D53" s="116"/>
      <c r="E53" s="117"/>
      <c r="F53" s="118"/>
      <c r="G53" s="118"/>
      <c r="H53" s="118"/>
      <c r="I53" s="118"/>
      <c r="J53" s="118"/>
      <c r="K53" s="119"/>
    </row>
    <row r="54" spans="1:14" ht="35.25" customHeight="1" x14ac:dyDescent="0.25">
      <c r="A54" s="113"/>
      <c r="B54" s="114"/>
      <c r="C54" s="115"/>
      <c r="D54" s="116"/>
      <c r="E54" s="117"/>
      <c r="F54" s="118"/>
      <c r="G54" s="118"/>
      <c r="H54" s="118"/>
      <c r="I54" s="118"/>
      <c r="J54" s="118"/>
      <c r="K54" s="119"/>
    </row>
    <row r="55" spans="1:14" ht="35.25" customHeight="1" x14ac:dyDescent="0.25">
      <c r="A55" s="113"/>
      <c r="B55" s="114"/>
      <c r="C55" s="115"/>
      <c r="D55" s="116"/>
      <c r="E55" s="117"/>
      <c r="F55" s="118"/>
      <c r="G55" s="118"/>
      <c r="H55" s="118"/>
      <c r="I55" s="118"/>
      <c r="J55" s="118"/>
      <c r="K55" s="119"/>
    </row>
    <row r="56" spans="1:14" ht="35.25" customHeight="1" x14ac:dyDescent="0.25">
      <c r="A56" s="113"/>
      <c r="B56" s="114"/>
      <c r="C56" s="115"/>
      <c r="D56" s="116"/>
      <c r="E56" s="117"/>
      <c r="F56" s="118"/>
      <c r="G56" s="118"/>
      <c r="H56" s="118"/>
      <c r="I56" s="118"/>
      <c r="J56" s="118"/>
      <c r="K56" s="119"/>
    </row>
    <row r="57" spans="1:14" ht="35.25" customHeight="1" x14ac:dyDescent="0.25">
      <c r="A57" s="113"/>
      <c r="B57" s="114"/>
      <c r="C57" s="115"/>
      <c r="D57" s="116"/>
      <c r="E57" s="117"/>
      <c r="F57" s="118"/>
      <c r="G57" s="118"/>
      <c r="H57" s="118"/>
      <c r="I57" s="118"/>
      <c r="J57" s="118"/>
      <c r="K57" s="119"/>
    </row>
    <row r="58" spans="1:14" ht="35.25" customHeight="1" x14ac:dyDescent="0.25">
      <c r="A58" s="113"/>
      <c r="B58" s="114"/>
      <c r="C58" s="115"/>
      <c r="D58" s="116"/>
      <c r="E58" s="117"/>
      <c r="F58" s="118"/>
      <c r="G58" s="118"/>
      <c r="H58" s="118"/>
      <c r="I58" s="118"/>
      <c r="J58" s="118"/>
      <c r="K58" s="119"/>
    </row>
    <row r="59" spans="1:14" ht="35.25" customHeight="1" x14ac:dyDescent="0.25">
      <c r="A59" s="113"/>
      <c r="B59" s="114"/>
      <c r="C59" s="115"/>
      <c r="D59" s="116"/>
      <c r="E59" s="117"/>
      <c r="F59" s="118"/>
      <c r="G59" s="118"/>
      <c r="H59" s="118"/>
      <c r="I59" s="118"/>
      <c r="J59" s="118"/>
      <c r="K59" s="119"/>
    </row>
    <row r="60" spans="1:14" ht="35.25" customHeight="1" x14ac:dyDescent="0.25">
      <c r="A60" s="113"/>
      <c r="B60" s="114"/>
      <c r="C60" s="115"/>
      <c r="D60" s="116"/>
      <c r="E60" s="117"/>
      <c r="F60" s="118"/>
      <c r="G60" s="118"/>
      <c r="H60" s="118"/>
      <c r="I60" s="118"/>
      <c r="J60" s="118"/>
      <c r="K60" s="119"/>
    </row>
    <row r="61" spans="1:14" ht="12.75" customHeight="1" x14ac:dyDescent="0.25">
      <c r="A61" s="234" t="s">
        <v>315</v>
      </c>
      <c r="B61" s="235"/>
      <c r="C61" s="235"/>
      <c r="D61" s="235"/>
      <c r="E61" s="235"/>
      <c r="F61" s="235"/>
      <c r="G61" s="235"/>
      <c r="H61" s="235"/>
      <c r="I61" s="235"/>
      <c r="J61" s="235"/>
      <c r="K61" s="236"/>
      <c r="L61" s="7"/>
      <c r="M61" s="7"/>
      <c r="N61" s="7"/>
    </row>
    <row r="62" spans="1:14" ht="32.25" customHeight="1" x14ac:dyDescent="0.25">
      <c r="A62" s="101" t="s">
        <v>346</v>
      </c>
      <c r="B62" s="120" t="s">
        <v>490</v>
      </c>
      <c r="C62" s="105"/>
      <c r="D62" s="105"/>
      <c r="E62" s="105"/>
      <c r="F62" s="104">
        <f>+DEPENDENCIA</f>
        <v>0</v>
      </c>
      <c r="G62" s="104"/>
      <c r="H62" s="104"/>
      <c r="I62" s="104"/>
      <c r="J62" s="104"/>
      <c r="K62" s="219"/>
    </row>
    <row r="63" spans="1:14" ht="66" customHeight="1" x14ac:dyDescent="0.25">
      <c r="A63" s="102"/>
      <c r="B63" s="107" t="s">
        <v>697</v>
      </c>
      <c r="C63" s="108"/>
      <c r="D63" s="108"/>
      <c r="E63" s="108"/>
      <c r="F63" s="108"/>
      <c r="G63" s="108"/>
      <c r="H63" s="108"/>
      <c r="I63" s="108"/>
      <c r="J63" s="108"/>
      <c r="K63" s="109"/>
    </row>
    <row r="64" spans="1:14" ht="26.25" customHeight="1" x14ac:dyDescent="0.25">
      <c r="A64" s="101" t="s">
        <v>492</v>
      </c>
      <c r="B64" s="120" t="s">
        <v>491</v>
      </c>
      <c r="C64" s="105"/>
      <c r="D64" s="105"/>
      <c r="E64" s="105"/>
      <c r="F64" s="121">
        <f>+C17</f>
        <v>0</v>
      </c>
      <c r="G64" s="121"/>
      <c r="H64" s="121"/>
      <c r="I64" s="121"/>
      <c r="J64" s="121"/>
      <c r="K64" s="122"/>
    </row>
    <row r="65" spans="1:14" ht="66" customHeight="1" x14ac:dyDescent="0.25">
      <c r="A65" s="102"/>
      <c r="B65" s="123" t="s">
        <v>774</v>
      </c>
      <c r="C65" s="124"/>
      <c r="D65" s="124"/>
      <c r="E65" s="124"/>
      <c r="F65" s="124"/>
      <c r="G65" s="124"/>
      <c r="H65" s="124"/>
      <c r="I65" s="124"/>
      <c r="J65" s="124"/>
      <c r="K65" s="125"/>
    </row>
    <row r="66" spans="1:14" ht="72.75" customHeight="1" x14ac:dyDescent="0.25">
      <c r="A66" s="34" t="s">
        <v>335</v>
      </c>
      <c r="B66" s="98"/>
      <c r="C66" s="99"/>
      <c r="D66" s="99"/>
      <c r="E66" s="99"/>
      <c r="F66" s="99"/>
      <c r="G66" s="99"/>
      <c r="H66" s="99"/>
      <c r="I66" s="99"/>
      <c r="J66" s="99"/>
      <c r="K66" s="100"/>
    </row>
    <row r="67" spans="1:14" ht="33" customHeight="1" x14ac:dyDescent="0.25">
      <c r="A67" s="101" t="s">
        <v>336</v>
      </c>
      <c r="B67" s="103">
        <f>+F5</f>
        <v>0</v>
      </c>
      <c r="C67" s="104"/>
      <c r="D67" s="104"/>
      <c r="E67" s="104"/>
      <c r="F67" s="105" t="s">
        <v>496</v>
      </c>
      <c r="G67" s="105"/>
      <c r="H67" s="105"/>
      <c r="I67" s="105"/>
      <c r="J67" s="105"/>
      <c r="K67" s="106"/>
    </row>
    <row r="68" spans="1:14" ht="66" customHeight="1" x14ac:dyDescent="0.25">
      <c r="A68" s="102"/>
      <c r="B68" s="107"/>
      <c r="C68" s="108"/>
      <c r="D68" s="108"/>
      <c r="E68" s="108"/>
      <c r="F68" s="108"/>
      <c r="G68" s="108"/>
      <c r="H68" s="108"/>
      <c r="I68" s="108"/>
      <c r="J68" s="108"/>
      <c r="K68" s="109"/>
    </row>
    <row r="69" spans="1:14" ht="23.25" customHeight="1" x14ac:dyDescent="0.25">
      <c r="A69" s="201" t="str">
        <f>+IF(C9="x",'3'!L19,"")</f>
        <v/>
      </c>
      <c r="B69" s="202"/>
      <c r="C69" s="202"/>
      <c r="D69" s="202"/>
      <c r="E69" s="202"/>
      <c r="F69" s="202"/>
      <c r="G69" s="202"/>
      <c r="H69" s="202"/>
      <c r="I69" s="202"/>
      <c r="J69" s="202"/>
      <c r="K69" s="203"/>
    </row>
    <row r="70" spans="1:14" ht="23.25" customHeight="1" x14ac:dyDescent="0.25">
      <c r="A70" s="237" t="s">
        <v>493</v>
      </c>
      <c r="B70" s="238"/>
      <c r="C70" s="238"/>
      <c r="D70" s="238"/>
      <c r="E70" s="239"/>
      <c r="F70" s="240" t="s">
        <v>316</v>
      </c>
      <c r="G70" s="238"/>
      <c r="H70" s="238"/>
      <c r="I70" s="238"/>
      <c r="J70" s="238"/>
      <c r="K70" s="241"/>
    </row>
    <row r="71" spans="1:14" ht="23.25" customHeight="1" thickBot="1" x14ac:dyDescent="0.3">
      <c r="A71" s="205"/>
      <c r="B71" s="206"/>
      <c r="C71" s="206"/>
      <c r="D71" s="206"/>
      <c r="E71" s="207"/>
      <c r="F71" s="208">
        <f>+F5</f>
        <v>0</v>
      </c>
      <c r="G71" s="209"/>
      <c r="H71" s="209"/>
      <c r="I71" s="209"/>
      <c r="J71" s="209"/>
      <c r="K71" s="210"/>
    </row>
    <row r="72" spans="1:14" ht="14.25" customHeight="1" x14ac:dyDescent="0.3">
      <c r="A72" s="228" t="s">
        <v>3</v>
      </c>
      <c r="B72" s="229"/>
      <c r="C72" s="229"/>
      <c r="D72" s="229"/>
      <c r="E72" s="230"/>
      <c r="F72" s="231" t="s">
        <v>3</v>
      </c>
      <c r="G72" s="232"/>
      <c r="H72" s="232"/>
      <c r="I72" s="232"/>
      <c r="J72" s="232"/>
      <c r="K72" s="233"/>
    </row>
    <row r="73" spans="1:14" ht="14.25" customHeight="1" x14ac:dyDescent="0.25">
      <c r="A73" s="220"/>
      <c r="B73" s="221"/>
      <c r="C73" s="221"/>
      <c r="D73" s="221"/>
      <c r="E73" s="222"/>
      <c r="F73" s="223"/>
      <c r="G73" s="224"/>
      <c r="H73" s="224"/>
      <c r="I73" s="224"/>
      <c r="J73" s="224"/>
      <c r="K73" s="225"/>
    </row>
    <row r="74" spans="1:14" ht="18" customHeight="1" x14ac:dyDescent="0.3">
      <c r="A74" s="211" t="s">
        <v>772</v>
      </c>
      <c r="B74" s="212"/>
      <c r="C74" s="212"/>
      <c r="D74" s="212"/>
      <c r="E74" s="213"/>
      <c r="F74" s="214" t="s">
        <v>317</v>
      </c>
      <c r="G74" s="212"/>
      <c r="H74" s="212"/>
      <c r="I74" s="212"/>
      <c r="J74" s="212"/>
      <c r="K74" s="215"/>
    </row>
    <row r="75" spans="1:14" ht="51.75" customHeight="1" thickBot="1" x14ac:dyDescent="0.35">
      <c r="A75" s="216"/>
      <c r="B75" s="217"/>
      <c r="C75" s="217"/>
      <c r="D75" s="217"/>
      <c r="E75" s="218"/>
      <c r="F75" s="226"/>
      <c r="G75" s="217"/>
      <c r="H75" s="217"/>
      <c r="I75" s="217"/>
      <c r="J75" s="217"/>
      <c r="K75" s="227"/>
      <c r="N75" s="3"/>
    </row>
    <row r="76" spans="1:14" ht="27" customHeight="1" x14ac:dyDescent="0.25">
      <c r="A76" s="196" t="s">
        <v>487</v>
      </c>
      <c r="B76" s="197"/>
      <c r="C76" s="197"/>
      <c r="D76" s="197"/>
      <c r="E76" s="197"/>
      <c r="F76" s="197"/>
      <c r="G76" s="197"/>
      <c r="H76" s="197"/>
      <c r="I76" s="197"/>
      <c r="J76" s="197"/>
      <c r="K76" s="197"/>
    </row>
    <row r="77" spans="1:14" ht="8.25" customHeight="1" x14ac:dyDescent="0.25"/>
    <row r="78" spans="1:14" ht="12.75" customHeight="1" x14ac:dyDescent="0.25"/>
    <row r="79" spans="1:14" ht="12.75" customHeight="1" x14ac:dyDescent="0.25"/>
    <row r="80" spans="1:14" ht="12.75" customHeight="1" x14ac:dyDescent="0.25"/>
    <row r="81" s="2" customFormat="1" ht="12.75" customHeight="1" x14ac:dyDescent="0.25"/>
    <row r="82" s="2" customFormat="1" ht="12.75" customHeight="1" x14ac:dyDescent="0.25"/>
    <row r="83" s="2" customFormat="1" ht="12.75" customHeight="1" x14ac:dyDescent="0.25"/>
    <row r="84" s="2" customFormat="1" ht="12.75" customHeight="1" x14ac:dyDescent="0.25"/>
    <row r="85" s="2" customFormat="1" ht="12.75" customHeight="1" x14ac:dyDescent="0.25"/>
    <row r="86" s="2" customFormat="1" ht="12.75" customHeight="1" x14ac:dyDescent="0.25"/>
    <row r="87" s="2" customFormat="1" ht="12.75" customHeight="1" x14ac:dyDescent="0.25"/>
    <row r="88" s="2" customFormat="1" ht="12.75" customHeight="1" x14ac:dyDescent="0.25"/>
    <row r="89" s="2" customFormat="1" ht="12.75" customHeight="1" x14ac:dyDescent="0.25"/>
    <row r="90" s="2" customFormat="1" ht="12.75" customHeight="1" x14ac:dyDescent="0.25"/>
    <row r="91" s="2" customFormat="1" ht="12.75" customHeight="1" x14ac:dyDescent="0.25"/>
    <row r="92" s="2" customFormat="1" ht="12.75" customHeight="1" x14ac:dyDescent="0.25"/>
    <row r="93" s="2" customFormat="1" ht="12.75" customHeight="1" x14ac:dyDescent="0.25"/>
    <row r="94" s="2" customFormat="1" ht="12.75" customHeight="1" x14ac:dyDescent="0.25"/>
    <row r="95" s="2" customFormat="1" ht="12.75" customHeight="1" x14ac:dyDescent="0.25"/>
    <row r="96" s="2" customFormat="1" ht="12.75" customHeight="1" x14ac:dyDescent="0.25"/>
    <row r="97" s="2" customFormat="1" ht="12.75" customHeight="1" x14ac:dyDescent="0.25"/>
    <row r="98" s="2" customFormat="1" ht="12.75" customHeight="1" x14ac:dyDescent="0.25"/>
    <row r="99" s="2" customFormat="1" ht="12.75" customHeight="1" x14ac:dyDescent="0.25"/>
    <row r="100" s="2" customFormat="1" ht="12.75" customHeight="1" x14ac:dyDescent="0.25"/>
    <row r="101" s="2" customFormat="1" ht="12.75" customHeight="1" x14ac:dyDescent="0.25"/>
    <row r="102" s="2" customFormat="1" ht="12.75" customHeight="1" x14ac:dyDescent="0.25"/>
    <row r="103" s="2" customFormat="1" ht="12.75" customHeight="1" x14ac:dyDescent="0.25"/>
    <row r="104" s="2" customFormat="1" ht="12.75" customHeight="1" x14ac:dyDescent="0.25"/>
    <row r="105" s="2" customFormat="1" ht="12.75" customHeight="1" x14ac:dyDescent="0.25"/>
    <row r="106" s="2" customFormat="1" ht="12.75" customHeight="1" x14ac:dyDescent="0.25"/>
    <row r="107" s="2" customFormat="1" ht="12.75" customHeight="1" x14ac:dyDescent="0.25"/>
    <row r="108" s="2" customFormat="1" ht="12.75" customHeight="1" x14ac:dyDescent="0.25"/>
    <row r="109" s="2" customFormat="1" ht="12.75" customHeight="1" x14ac:dyDescent="0.25"/>
    <row r="110" s="2" customFormat="1" ht="12.75" customHeight="1" x14ac:dyDescent="0.25"/>
    <row r="111" s="2" customFormat="1" ht="12.75" customHeight="1" x14ac:dyDescent="0.25"/>
    <row r="112" s="2" customFormat="1" ht="12.75" customHeight="1" x14ac:dyDescent="0.25"/>
    <row r="113" s="2" customFormat="1" ht="12.75" customHeight="1" x14ac:dyDescent="0.25"/>
    <row r="114" s="2" customFormat="1" ht="12.75" customHeight="1" x14ac:dyDescent="0.25"/>
    <row r="115" s="2" customFormat="1" ht="12.75" customHeight="1" x14ac:dyDescent="0.25"/>
    <row r="116" s="2" customFormat="1" ht="12.75" customHeight="1" x14ac:dyDescent="0.25"/>
    <row r="117" s="2" customFormat="1" ht="12.75" customHeight="1" x14ac:dyDescent="0.25"/>
    <row r="118" s="2" customFormat="1" ht="12.75" customHeight="1" x14ac:dyDescent="0.25"/>
    <row r="119" s="2" customFormat="1" ht="12.75" customHeight="1" x14ac:dyDescent="0.25"/>
    <row r="120" s="2" customFormat="1" ht="12.75" customHeight="1" x14ac:dyDescent="0.25"/>
    <row r="121" s="2" customFormat="1" ht="12.75" customHeight="1" x14ac:dyDescent="0.25"/>
    <row r="122" s="2" customFormat="1" ht="12.75" customHeight="1" x14ac:dyDescent="0.25"/>
    <row r="123" s="2" customFormat="1" ht="12.75" customHeight="1" x14ac:dyDescent="0.25"/>
    <row r="124" s="2" customFormat="1" ht="12.75" customHeight="1" x14ac:dyDescent="0.25"/>
    <row r="125" s="2" customFormat="1" ht="12.75" customHeight="1" x14ac:dyDescent="0.25"/>
    <row r="126" s="2" customFormat="1" ht="12.75" customHeight="1" x14ac:dyDescent="0.25"/>
    <row r="127" s="2" customFormat="1" ht="12.75" customHeight="1" x14ac:dyDescent="0.25"/>
    <row r="128" s="2" customFormat="1" ht="12.75" customHeight="1" x14ac:dyDescent="0.25"/>
    <row r="129" s="2" customFormat="1" ht="12.75" customHeight="1" x14ac:dyDescent="0.25"/>
    <row r="130" s="2" customFormat="1" ht="12.75" customHeight="1" x14ac:dyDescent="0.25"/>
    <row r="131" s="2" customFormat="1" ht="12.75" customHeight="1" x14ac:dyDescent="0.25"/>
    <row r="132" s="2" customFormat="1" ht="12.75" customHeight="1" x14ac:dyDescent="0.25"/>
    <row r="133" s="2" customFormat="1" ht="12.75" customHeight="1" x14ac:dyDescent="0.25"/>
    <row r="134" s="2" customFormat="1" ht="12.75" customHeight="1" x14ac:dyDescent="0.25"/>
    <row r="135" s="2" customFormat="1" ht="12.75" customHeight="1" x14ac:dyDescent="0.25"/>
    <row r="136" s="2" customFormat="1" ht="12.75" customHeight="1" x14ac:dyDescent="0.25"/>
    <row r="137" s="2" customFormat="1" ht="12.75" customHeight="1" x14ac:dyDescent="0.25"/>
    <row r="138" s="2" customFormat="1" ht="12.75" customHeight="1" x14ac:dyDescent="0.25"/>
    <row r="139" s="2" customFormat="1" ht="12.75" customHeight="1" x14ac:dyDescent="0.25"/>
    <row r="140" s="2" customFormat="1" ht="12.75" customHeight="1" x14ac:dyDescent="0.25"/>
    <row r="141" s="2" customFormat="1" ht="12.75" customHeight="1" x14ac:dyDescent="0.25"/>
    <row r="142" s="2" customFormat="1" ht="12.75" customHeight="1" x14ac:dyDescent="0.25"/>
    <row r="143" s="2" customFormat="1" ht="12.75" customHeight="1" x14ac:dyDescent="0.25"/>
    <row r="144" s="2" customFormat="1" ht="12.75" customHeight="1" x14ac:dyDescent="0.25"/>
    <row r="145" s="2" customFormat="1" ht="12.75" customHeight="1" x14ac:dyDescent="0.25"/>
    <row r="146" s="2" customFormat="1" ht="12.75" customHeight="1" x14ac:dyDescent="0.25"/>
    <row r="147" s="2" customFormat="1" ht="12.75" customHeight="1" x14ac:dyDescent="0.25"/>
    <row r="148" s="2" customFormat="1" ht="12.75" customHeight="1" x14ac:dyDescent="0.25"/>
    <row r="149" s="2" customFormat="1" ht="12.75" customHeight="1" x14ac:dyDescent="0.25"/>
    <row r="150" s="2" customFormat="1" ht="12.75" customHeight="1" x14ac:dyDescent="0.25"/>
    <row r="151" s="2" customFormat="1" ht="12.75" customHeight="1" x14ac:dyDescent="0.25"/>
    <row r="152" s="2" customFormat="1" ht="12.75" customHeight="1" x14ac:dyDescent="0.25"/>
    <row r="153" s="2" customFormat="1" ht="12.75" customHeight="1" x14ac:dyDescent="0.25"/>
    <row r="154" s="2" customFormat="1" ht="12.75" customHeight="1" x14ac:dyDescent="0.25"/>
    <row r="155" s="2" customFormat="1" ht="12.75" customHeight="1" x14ac:dyDescent="0.25"/>
    <row r="156" s="2" customFormat="1" ht="12.75" customHeight="1" x14ac:dyDescent="0.25"/>
    <row r="157" s="2" customFormat="1" ht="12.75" customHeight="1" x14ac:dyDescent="0.25"/>
    <row r="158" s="2" customFormat="1" ht="12.75" customHeight="1" x14ac:dyDescent="0.25"/>
    <row r="159" s="2" customFormat="1" ht="12.75" customHeight="1" x14ac:dyDescent="0.25"/>
    <row r="160" s="2" customFormat="1" ht="12.75" customHeight="1" x14ac:dyDescent="0.25"/>
    <row r="161" s="2" customFormat="1" ht="12.75" customHeight="1" x14ac:dyDescent="0.25"/>
    <row r="162" s="2" customFormat="1" ht="12.75" customHeight="1" x14ac:dyDescent="0.25"/>
    <row r="163" s="2" customFormat="1" ht="12.75" customHeight="1" x14ac:dyDescent="0.25"/>
    <row r="164" s="2" customFormat="1" ht="12.75" customHeight="1" x14ac:dyDescent="0.25"/>
    <row r="165" s="2" customFormat="1" ht="12.75" customHeight="1" x14ac:dyDescent="0.25"/>
    <row r="166" s="2" customFormat="1" ht="12.75" customHeight="1" x14ac:dyDescent="0.25"/>
    <row r="167" s="2" customFormat="1" ht="12.75" customHeight="1" x14ac:dyDescent="0.25"/>
    <row r="168" s="2" customFormat="1" ht="12.75" customHeight="1" x14ac:dyDescent="0.25"/>
    <row r="169" s="2" customFormat="1" ht="12.75" customHeight="1" x14ac:dyDescent="0.25"/>
    <row r="170" s="2" customFormat="1" ht="12.75" customHeight="1" x14ac:dyDescent="0.25"/>
    <row r="171" s="2" customFormat="1" ht="12.75" customHeight="1" x14ac:dyDescent="0.25"/>
    <row r="172" s="2" customFormat="1" ht="12.75" customHeight="1" x14ac:dyDescent="0.25"/>
    <row r="173" s="2" customFormat="1" ht="12.75" customHeight="1" x14ac:dyDescent="0.25"/>
    <row r="174" s="2" customFormat="1" ht="12.75" customHeight="1" x14ac:dyDescent="0.25"/>
    <row r="175" s="2" customFormat="1" ht="12.75" customHeight="1" x14ac:dyDescent="0.25"/>
    <row r="176" s="2" customFormat="1" ht="12.75" customHeight="1" x14ac:dyDescent="0.25"/>
    <row r="177" s="2" customFormat="1" ht="12.75" customHeight="1" x14ac:dyDescent="0.25"/>
    <row r="178" s="2" customFormat="1" ht="12.75" customHeight="1" x14ac:dyDescent="0.25"/>
    <row r="179" s="2" customFormat="1" ht="12.75" customHeight="1" x14ac:dyDescent="0.25"/>
    <row r="180" s="2" customFormat="1" ht="12.75" customHeight="1" x14ac:dyDescent="0.25"/>
    <row r="181" s="2" customFormat="1" ht="12.75" customHeight="1" x14ac:dyDescent="0.25"/>
    <row r="182" s="2" customFormat="1" ht="12.75" customHeight="1" x14ac:dyDescent="0.25"/>
    <row r="183" s="2" customFormat="1" ht="12.75" customHeight="1" x14ac:dyDescent="0.25"/>
    <row r="184" s="2" customFormat="1" ht="12.75" customHeight="1" x14ac:dyDescent="0.25"/>
    <row r="185" s="2" customFormat="1" ht="12.75" customHeight="1" x14ac:dyDescent="0.25"/>
    <row r="186" s="2" customFormat="1" ht="12.75" customHeight="1" x14ac:dyDescent="0.25"/>
    <row r="187" s="2" customFormat="1" ht="12.75" customHeight="1" x14ac:dyDescent="0.25"/>
    <row r="188" s="2" customFormat="1" ht="12.75" customHeight="1" x14ac:dyDescent="0.25"/>
    <row r="189" s="2" customFormat="1" ht="12.75" customHeight="1" x14ac:dyDescent="0.25"/>
    <row r="190" s="2" customFormat="1" ht="12.75" customHeight="1" x14ac:dyDescent="0.25"/>
    <row r="191" s="2" customFormat="1" ht="12.75" customHeight="1" x14ac:dyDescent="0.25"/>
    <row r="192" s="2" customFormat="1" ht="12.75" customHeight="1" x14ac:dyDescent="0.25"/>
    <row r="193" s="2" customFormat="1" ht="12.75" customHeight="1" x14ac:dyDescent="0.25"/>
    <row r="194" s="2" customFormat="1" ht="12.75" customHeight="1" x14ac:dyDescent="0.25"/>
    <row r="195" s="2" customFormat="1" ht="12.75" customHeight="1" x14ac:dyDescent="0.25"/>
    <row r="196" s="2" customFormat="1" ht="12.75" customHeight="1" x14ac:dyDescent="0.25"/>
    <row r="197" s="2" customFormat="1" ht="12.75" customHeight="1" x14ac:dyDescent="0.25"/>
    <row r="198" s="2" customFormat="1" ht="12.75" customHeight="1" x14ac:dyDescent="0.25"/>
    <row r="199" s="2" customFormat="1" ht="12.75" customHeight="1" x14ac:dyDescent="0.25"/>
    <row r="200" s="2" customFormat="1" ht="12.75" customHeight="1" x14ac:dyDescent="0.25"/>
    <row r="201" s="2" customFormat="1" ht="12.75" customHeight="1" x14ac:dyDescent="0.25"/>
    <row r="202" s="2" customFormat="1" ht="12.75" customHeight="1" x14ac:dyDescent="0.25"/>
    <row r="203" s="2" customFormat="1" ht="12.75" customHeight="1" x14ac:dyDescent="0.25"/>
    <row r="204" s="2" customFormat="1" ht="12.75" customHeight="1" x14ac:dyDescent="0.25"/>
    <row r="205" s="2" customFormat="1" ht="12.75" customHeight="1" x14ac:dyDescent="0.25"/>
    <row r="206" s="2" customFormat="1" ht="12.75" customHeight="1" x14ac:dyDescent="0.25"/>
    <row r="207" s="2" customFormat="1" ht="12.75" customHeight="1" x14ac:dyDescent="0.25"/>
    <row r="208" s="2" customFormat="1" ht="12.75" customHeight="1" x14ac:dyDescent="0.25"/>
    <row r="209" s="2" customFormat="1" ht="12.75" customHeight="1" x14ac:dyDescent="0.25"/>
    <row r="210" s="2" customFormat="1" ht="12.75" customHeight="1" x14ac:dyDescent="0.25"/>
    <row r="211" s="2" customFormat="1" ht="12.75" customHeight="1" x14ac:dyDescent="0.25"/>
    <row r="212" s="2" customFormat="1" ht="12.75" customHeight="1" x14ac:dyDescent="0.25"/>
    <row r="213" s="2" customFormat="1" ht="12.75" customHeight="1" x14ac:dyDescent="0.25"/>
    <row r="214" s="2" customFormat="1" ht="12.75" customHeight="1" x14ac:dyDescent="0.25"/>
    <row r="215" s="2" customFormat="1" ht="12.75" customHeight="1" x14ac:dyDescent="0.25"/>
    <row r="216" s="2" customFormat="1" ht="12.75" customHeight="1" x14ac:dyDescent="0.25"/>
    <row r="217" s="2" customFormat="1" ht="12.75" customHeight="1" x14ac:dyDescent="0.25"/>
    <row r="218" s="2" customFormat="1" ht="12.75" customHeight="1" x14ac:dyDescent="0.25"/>
    <row r="219" s="2" customFormat="1" ht="12.75" customHeight="1" x14ac:dyDescent="0.25"/>
    <row r="220" s="2" customFormat="1" ht="12.75" customHeight="1" x14ac:dyDescent="0.25"/>
    <row r="221" s="2" customFormat="1" ht="12.75" customHeight="1" x14ac:dyDescent="0.25"/>
    <row r="222" s="2" customFormat="1" ht="12.75" customHeight="1" x14ac:dyDescent="0.25"/>
    <row r="223" s="2" customFormat="1" ht="15.75" customHeight="1" x14ac:dyDescent="0.25"/>
    <row r="224" s="2" customFormat="1" ht="15.75" customHeight="1" x14ac:dyDescent="0.25"/>
  </sheetData>
  <sheetProtection algorithmName="SHA-512" hashValue="nx3/ZlKFToZ8M1sIWZaxd4Lcz2/O/UMkyHzh19qQI0CstEGJlP0Cv6b8doBO29kJ6J8NkOSWpZfwVRaMIqIClg==" saltValue="wNBEgGYab4cqhKP23BiKoQ==" spinCount="100000" sheet="1" objects="1" scenarios="1"/>
  <mergeCells count="181">
    <mergeCell ref="E59:K59"/>
    <mergeCell ref="C57:D57"/>
    <mergeCell ref="C58:D58"/>
    <mergeCell ref="C59:D59"/>
    <mergeCell ref="A57:B57"/>
    <mergeCell ref="A58:B58"/>
    <mergeCell ref="A59:B59"/>
    <mergeCell ref="A49:B49"/>
    <mergeCell ref="A50:B50"/>
    <mergeCell ref="A51:B51"/>
    <mergeCell ref="A52:B52"/>
    <mergeCell ref="A53:B53"/>
    <mergeCell ref="A54:B54"/>
    <mergeCell ref="A55:B55"/>
    <mergeCell ref="E49:K49"/>
    <mergeCell ref="E50:K50"/>
    <mergeCell ref="E51:K51"/>
    <mergeCell ref="E52:K52"/>
    <mergeCell ref="E53:K53"/>
    <mergeCell ref="E54:K54"/>
    <mergeCell ref="E55:K55"/>
    <mergeCell ref="C49:D49"/>
    <mergeCell ref="C50:D50"/>
    <mergeCell ref="C51:D51"/>
    <mergeCell ref="G16:I16"/>
    <mergeCell ref="C16:F16"/>
    <mergeCell ref="B35:E35"/>
    <mergeCell ref="B34:E34"/>
    <mergeCell ref="A30:D30"/>
    <mergeCell ref="H31:J31"/>
    <mergeCell ref="H32:J32"/>
    <mergeCell ref="E57:K57"/>
    <mergeCell ref="E58:K58"/>
    <mergeCell ref="C52:D52"/>
    <mergeCell ref="C53:D53"/>
    <mergeCell ref="C54:D54"/>
    <mergeCell ref="C55:D55"/>
    <mergeCell ref="C20:E20"/>
    <mergeCell ref="C25:E25"/>
    <mergeCell ref="G25:K25"/>
    <mergeCell ref="G27:K27"/>
    <mergeCell ref="A27:B27"/>
    <mergeCell ref="C27:E27"/>
    <mergeCell ref="E24:F24"/>
    <mergeCell ref="F37:K37"/>
    <mergeCell ref="A36:A37"/>
    <mergeCell ref="B36:E37"/>
    <mergeCell ref="A24:B24"/>
    <mergeCell ref="D13:K13"/>
    <mergeCell ref="D9:E9"/>
    <mergeCell ref="J9:K9"/>
    <mergeCell ref="D10:E10"/>
    <mergeCell ref="J10:K10"/>
    <mergeCell ref="G9:I9"/>
    <mergeCell ref="G10:I10"/>
    <mergeCell ref="D11:K12"/>
    <mergeCell ref="A6:A10"/>
    <mergeCell ref="B6:B7"/>
    <mergeCell ref="C6:C7"/>
    <mergeCell ref="C9:C10"/>
    <mergeCell ref="F6:I6"/>
    <mergeCell ref="A22:B22"/>
    <mergeCell ref="A70:E70"/>
    <mergeCell ref="F70:K70"/>
    <mergeCell ref="H23:J23"/>
    <mergeCell ref="C23:D23"/>
    <mergeCell ref="E23:F23"/>
    <mergeCell ref="F22:G22"/>
    <mergeCell ref="H22:K22"/>
    <mergeCell ref="A29:K29"/>
    <mergeCell ref="F30:J30"/>
    <mergeCell ref="C24:D24"/>
    <mergeCell ref="A25:B25"/>
    <mergeCell ref="B62:E62"/>
    <mergeCell ref="B63:K63"/>
    <mergeCell ref="A33:E33"/>
    <mergeCell ref="A32:D32"/>
    <mergeCell ref="A31:D31"/>
    <mergeCell ref="A40:B40"/>
    <mergeCell ref="C40:E40"/>
    <mergeCell ref="G40:K40"/>
    <mergeCell ref="A38:K38"/>
    <mergeCell ref="A26:K26"/>
    <mergeCell ref="A28:K28"/>
    <mergeCell ref="A23:B23"/>
    <mergeCell ref="H24:J24"/>
    <mergeCell ref="A76:K76"/>
    <mergeCell ref="A44:B44"/>
    <mergeCell ref="C44:E44"/>
    <mergeCell ref="A69:K69"/>
    <mergeCell ref="G41:K41"/>
    <mergeCell ref="A41:B41"/>
    <mergeCell ref="C41:E41"/>
    <mergeCell ref="A71:E71"/>
    <mergeCell ref="F71:K71"/>
    <mergeCell ref="A74:E74"/>
    <mergeCell ref="F74:K74"/>
    <mergeCell ref="A75:E75"/>
    <mergeCell ref="G44:K44"/>
    <mergeCell ref="F62:K62"/>
    <mergeCell ref="A62:A63"/>
    <mergeCell ref="A73:E73"/>
    <mergeCell ref="F73:K73"/>
    <mergeCell ref="F75:K75"/>
    <mergeCell ref="A72:E72"/>
    <mergeCell ref="F72:K72"/>
    <mergeCell ref="A61:K61"/>
    <mergeCell ref="E60:K60"/>
    <mergeCell ref="A48:B48"/>
    <mergeCell ref="C48:D48"/>
    <mergeCell ref="Q1:Q2"/>
    <mergeCell ref="A16:B16"/>
    <mergeCell ref="A1:B2"/>
    <mergeCell ref="C1:H1"/>
    <mergeCell ref="I1:K2"/>
    <mergeCell ref="C2:H2"/>
    <mergeCell ref="A3:B3"/>
    <mergeCell ref="C3:H3"/>
    <mergeCell ref="I3:K3"/>
    <mergeCell ref="F8:G8"/>
    <mergeCell ref="H8:I8"/>
    <mergeCell ref="A11:A14"/>
    <mergeCell ref="N11:P13"/>
    <mergeCell ref="D7:E7"/>
    <mergeCell ref="A15:K15"/>
    <mergeCell ref="J8:K8"/>
    <mergeCell ref="F5:G5"/>
    <mergeCell ref="H5:I5"/>
    <mergeCell ref="A4:K4"/>
    <mergeCell ref="D14:K14"/>
    <mergeCell ref="A5:B5"/>
    <mergeCell ref="D6:E6"/>
    <mergeCell ref="J6:K6"/>
    <mergeCell ref="A47:B47"/>
    <mergeCell ref="C47:D47"/>
    <mergeCell ref="E48:K48"/>
    <mergeCell ref="J5:K5"/>
    <mergeCell ref="A18:B18"/>
    <mergeCell ref="D5:E5"/>
    <mergeCell ref="A17:B17"/>
    <mergeCell ref="C17:K17"/>
    <mergeCell ref="C18:K18"/>
    <mergeCell ref="D8:E8"/>
    <mergeCell ref="C22:E22"/>
    <mergeCell ref="F20:G20"/>
    <mergeCell ref="H20:K20"/>
    <mergeCell ref="C21:E21"/>
    <mergeCell ref="F21:G21"/>
    <mergeCell ref="H21:K21"/>
    <mergeCell ref="A19:B21"/>
    <mergeCell ref="F19:K19"/>
    <mergeCell ref="C19:D19"/>
    <mergeCell ref="F7:K7"/>
    <mergeCell ref="J16:K16"/>
    <mergeCell ref="H33:J33"/>
    <mergeCell ref="H34:J34"/>
    <mergeCell ref="H35:J35"/>
    <mergeCell ref="H36:J36"/>
    <mergeCell ref="B66:K66"/>
    <mergeCell ref="A67:A68"/>
    <mergeCell ref="B67:E67"/>
    <mergeCell ref="F67:K67"/>
    <mergeCell ref="B68:K68"/>
    <mergeCell ref="A39:F39"/>
    <mergeCell ref="G39:J39"/>
    <mergeCell ref="A56:B56"/>
    <mergeCell ref="C56:D56"/>
    <mergeCell ref="E56:K56"/>
    <mergeCell ref="A60:B60"/>
    <mergeCell ref="C60:D60"/>
    <mergeCell ref="A64:A65"/>
    <mergeCell ref="E47:K47"/>
    <mergeCell ref="B64:E64"/>
    <mergeCell ref="F64:K64"/>
    <mergeCell ref="B65:K65"/>
    <mergeCell ref="F42:F43"/>
    <mergeCell ref="G42:K43"/>
    <mergeCell ref="A45:K45"/>
    <mergeCell ref="A46:B46"/>
    <mergeCell ref="C46:D46"/>
    <mergeCell ref="E46:K46"/>
  </mergeCells>
  <dataValidations count="5">
    <dataValidation type="list" allowBlank="1" showErrorMessage="1" sqref="C21" xr:uid="{2397D061-FC7E-45FD-8233-548394E0867A}">
      <formula1>PAISES</formula1>
    </dataValidation>
    <dataValidation type="list" allowBlank="1" showErrorMessage="1" sqref="F6" xr:uid="{94F75F71-FFCE-48F7-87E0-54F65C709065}">
      <formula1>ENTIDAD</formula1>
    </dataValidation>
    <dataValidation type="list" allowBlank="1" showInputMessage="1" showErrorMessage="1" sqref="E30 E19 K23 K30 K39" xr:uid="{4758D6C5-B55F-47A0-8F7A-256507797965}">
      <formula1>SINO</formula1>
    </dataValidation>
    <dataValidation type="list" allowBlank="1" showInputMessage="1" showErrorMessage="1" sqref="J16" xr:uid="{4B106080-D087-459F-AF3A-B7387B15FF9D}">
      <formula1>FINANCIACION2</formula1>
    </dataValidation>
    <dataValidation type="list" allowBlank="1" showErrorMessage="1" sqref="F7" xr:uid="{E583C267-1CC8-4CCD-98AD-6A4DA8E39E55}">
      <formula1>INDIRECT(J$6)</formula1>
    </dataValidation>
  </dataValidations>
  <printOptions horizontalCentered="1"/>
  <pageMargins left="0.31496062992125984" right="0.31496062992125984" top="0.35433070866141736" bottom="0.35433070866141736" header="0" footer="0"/>
  <pageSetup scale="67" fitToHeight="0" orientation="portrait" r:id="rId1"/>
  <rowBreaks count="1" manualBreakCount="1">
    <brk id="44"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34AA54-422F-4BD8-AF54-61357DB8DA2F}">
          <x14:formula1>
            <xm:f>INDIRECT(CARGOS!$B$2)</xm:f>
          </x14:formula1>
          <xm:sqref>F8:G8 G40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F38F-7269-4478-9FB8-3BDB412F6AC8}">
  <dimension ref="A1:R228"/>
  <sheetViews>
    <sheetView showGridLines="0" zoomScaleNormal="100" workbookViewId="0">
      <selection activeCell="A2" sqref="A2:K3"/>
    </sheetView>
  </sheetViews>
  <sheetFormatPr baseColWidth="10" defaultColWidth="14.42578125" defaultRowHeight="15" customHeight="1" x14ac:dyDescent="0.25"/>
  <cols>
    <col min="1" max="1" width="20.5703125" style="2" customWidth="1"/>
    <col min="2" max="2" width="17.140625" style="2" customWidth="1"/>
    <col min="3" max="3" width="14.140625" style="2" customWidth="1"/>
    <col min="4" max="4" width="5.85546875" style="2" customWidth="1"/>
    <col min="5" max="5" width="22.42578125" style="2" customWidth="1"/>
    <col min="6" max="6" width="25.7109375" style="2" customWidth="1"/>
    <col min="7" max="7" width="18.140625" style="2" customWidth="1"/>
    <col min="8" max="8" width="1.28515625" style="2" customWidth="1"/>
    <col min="9" max="9" width="12.42578125" style="2" customWidth="1"/>
    <col min="10" max="10" width="10.28515625" style="2" customWidth="1"/>
    <col min="11" max="11" width="16.5703125" style="2" customWidth="1"/>
    <col min="12" max="12" width="19" style="2" customWidth="1"/>
    <col min="13" max="13" width="51.7109375" style="2" bestFit="1" customWidth="1"/>
    <col min="14" max="15" width="10" style="2" customWidth="1"/>
    <col min="16" max="16" width="32.140625" style="2" customWidth="1"/>
    <col min="17" max="17" width="73.140625" style="2" customWidth="1"/>
    <col min="18" max="18" width="12.42578125" style="2" customWidth="1"/>
    <col min="19" max="19" width="7.85546875" style="2" customWidth="1"/>
    <col min="20" max="20" width="53.140625" style="2" customWidth="1"/>
    <col min="21" max="16384" width="14.42578125" style="2"/>
  </cols>
  <sheetData>
    <row r="1" spans="1:18" ht="51.75" customHeight="1" thickBot="1" x14ac:dyDescent="0.3">
      <c r="A1" s="443" t="s">
        <v>690</v>
      </c>
      <c r="B1" s="444"/>
      <c r="C1" s="444"/>
      <c r="D1" s="444"/>
      <c r="E1" s="444"/>
      <c r="F1" s="444"/>
      <c r="G1" s="444"/>
      <c r="H1" s="444"/>
      <c r="I1" s="444"/>
      <c r="J1" s="444"/>
      <c r="K1" s="445"/>
    </row>
    <row r="2" spans="1:18" ht="15" customHeight="1" x14ac:dyDescent="0.25">
      <c r="A2" s="446" t="s">
        <v>731</v>
      </c>
      <c r="B2" s="447"/>
      <c r="C2" s="447"/>
      <c r="D2" s="447"/>
      <c r="E2" s="447"/>
      <c r="F2" s="447"/>
      <c r="G2" s="447"/>
      <c r="H2" s="447"/>
      <c r="I2" s="447"/>
      <c r="J2" s="447"/>
      <c r="K2" s="448"/>
    </row>
    <row r="3" spans="1:18" ht="22.5" customHeight="1" x14ac:dyDescent="0.25">
      <c r="A3" s="449"/>
      <c r="B3" s="450"/>
      <c r="C3" s="450"/>
      <c r="D3" s="450"/>
      <c r="E3" s="450"/>
      <c r="F3" s="450"/>
      <c r="G3" s="450"/>
      <c r="H3" s="450"/>
      <c r="I3" s="450"/>
      <c r="J3" s="450"/>
      <c r="K3" s="451"/>
    </row>
    <row r="4" spans="1:18" ht="17.25" customHeight="1" x14ac:dyDescent="0.25">
      <c r="A4" s="296" t="s">
        <v>0</v>
      </c>
      <c r="B4" s="297"/>
      <c r="C4" s="300" t="s">
        <v>345</v>
      </c>
      <c r="D4" s="301"/>
      <c r="E4" s="301"/>
      <c r="F4" s="301"/>
      <c r="G4" s="301"/>
      <c r="H4" s="302"/>
      <c r="I4" s="303"/>
      <c r="J4" s="297"/>
      <c r="K4" s="304"/>
      <c r="L4" s="8"/>
      <c r="M4" s="8"/>
      <c r="N4" s="8"/>
      <c r="O4" s="8"/>
      <c r="P4" s="8"/>
      <c r="Q4" s="162" t="s">
        <v>319</v>
      </c>
      <c r="R4" s="8"/>
    </row>
    <row r="5" spans="1:18" ht="18" customHeight="1" x14ac:dyDescent="0.25">
      <c r="A5" s="298"/>
      <c r="B5" s="299"/>
      <c r="C5" s="176" t="s">
        <v>671</v>
      </c>
      <c r="D5" s="177"/>
      <c r="E5" s="177"/>
      <c r="F5" s="177"/>
      <c r="G5" s="177"/>
      <c r="H5" s="178"/>
      <c r="I5" s="305"/>
      <c r="J5" s="299"/>
      <c r="K5" s="306"/>
      <c r="L5" s="8"/>
      <c r="M5" s="8"/>
      <c r="N5" s="8"/>
      <c r="O5" s="8"/>
      <c r="P5" s="8"/>
      <c r="Q5" s="162"/>
      <c r="R5" s="8"/>
    </row>
    <row r="6" spans="1:18" ht="18" customHeight="1" x14ac:dyDescent="0.3">
      <c r="A6" s="280" t="s">
        <v>704</v>
      </c>
      <c r="B6" s="281"/>
      <c r="C6" s="282" t="s">
        <v>705</v>
      </c>
      <c r="D6" s="283"/>
      <c r="E6" s="283"/>
      <c r="F6" s="283"/>
      <c r="G6" s="283"/>
      <c r="H6" s="284"/>
      <c r="I6" s="285" t="s">
        <v>706</v>
      </c>
      <c r="J6" s="286"/>
      <c r="K6" s="287"/>
      <c r="L6" s="8"/>
      <c r="M6" s="8"/>
      <c r="N6" s="8"/>
      <c r="O6" s="8"/>
      <c r="P6" s="8"/>
      <c r="Q6" s="8"/>
      <c r="R6" s="8"/>
    </row>
    <row r="7" spans="1:18" ht="14.25" customHeight="1" x14ac:dyDescent="0.25">
      <c r="A7" s="288" t="s">
        <v>348</v>
      </c>
      <c r="B7" s="289"/>
      <c r="C7" s="289"/>
      <c r="D7" s="289"/>
      <c r="E7" s="289"/>
      <c r="F7" s="289"/>
      <c r="G7" s="289"/>
      <c r="H7" s="289"/>
      <c r="I7" s="289"/>
      <c r="J7" s="289"/>
      <c r="K7" s="290"/>
    </row>
    <row r="8" spans="1:18" ht="47.25" customHeight="1" thickBot="1" x14ac:dyDescent="0.35">
      <c r="A8" s="291" t="s">
        <v>707</v>
      </c>
      <c r="B8" s="193"/>
      <c r="C8" s="77" t="s">
        <v>698</v>
      </c>
      <c r="D8" s="292" t="s">
        <v>1</v>
      </c>
      <c r="E8" s="193"/>
      <c r="F8" s="293" t="s">
        <v>763</v>
      </c>
      <c r="G8" s="293"/>
      <c r="H8" s="294" t="s">
        <v>326</v>
      </c>
      <c r="I8" s="294"/>
      <c r="J8" s="293" t="s">
        <v>764</v>
      </c>
      <c r="K8" s="295"/>
    </row>
    <row r="9" spans="1:18" ht="36" customHeight="1" x14ac:dyDescent="0.25">
      <c r="A9" s="307" t="s">
        <v>708</v>
      </c>
      <c r="B9" s="309" t="s">
        <v>322</v>
      </c>
      <c r="C9" s="311" t="s">
        <v>732</v>
      </c>
      <c r="D9" s="313" t="s">
        <v>313</v>
      </c>
      <c r="E9" s="314"/>
      <c r="F9" s="315" t="s">
        <v>733</v>
      </c>
      <c r="G9" s="316"/>
      <c r="H9" s="316"/>
      <c r="I9" s="317"/>
      <c r="J9" s="318" t="s">
        <v>734</v>
      </c>
      <c r="K9" s="319"/>
    </row>
    <row r="10" spans="1:18" ht="36" customHeight="1" x14ac:dyDescent="0.25">
      <c r="A10" s="308"/>
      <c r="B10" s="310"/>
      <c r="C10" s="312"/>
      <c r="D10" s="320" t="s">
        <v>2</v>
      </c>
      <c r="E10" s="321"/>
      <c r="F10" s="322" t="s">
        <v>735</v>
      </c>
      <c r="G10" s="323"/>
      <c r="H10" s="323"/>
      <c r="I10" s="323"/>
      <c r="J10" s="323"/>
      <c r="K10" s="324"/>
      <c r="L10" s="22"/>
      <c r="M10" s="1"/>
    </row>
    <row r="11" spans="1:18" ht="59.25" customHeight="1" thickBot="1" x14ac:dyDescent="0.3">
      <c r="A11" s="308"/>
      <c r="B11" s="79" t="s">
        <v>4</v>
      </c>
      <c r="C11" s="80" t="s">
        <v>732</v>
      </c>
      <c r="D11" s="325" t="s">
        <v>3</v>
      </c>
      <c r="E11" s="325"/>
      <c r="F11" s="326" t="s">
        <v>742</v>
      </c>
      <c r="G11" s="327"/>
      <c r="H11" s="328" t="s">
        <v>323</v>
      </c>
      <c r="I11" s="328"/>
      <c r="J11" s="329" t="s">
        <v>734</v>
      </c>
      <c r="K11" s="330"/>
      <c r="M11" s="1"/>
    </row>
    <row r="12" spans="1:18" ht="30.75" customHeight="1" x14ac:dyDescent="0.3">
      <c r="A12" s="308"/>
      <c r="B12" s="81" t="s">
        <v>661</v>
      </c>
      <c r="C12" s="311" t="s">
        <v>732</v>
      </c>
      <c r="D12" s="332" t="s">
        <v>324</v>
      </c>
      <c r="E12" s="332"/>
      <c r="F12" s="82" t="s">
        <v>694</v>
      </c>
      <c r="G12" s="332" t="s">
        <v>325</v>
      </c>
      <c r="H12" s="332"/>
      <c r="I12" s="332"/>
      <c r="J12" s="333" t="s">
        <v>737</v>
      </c>
      <c r="K12" s="334"/>
      <c r="M12" s="1"/>
    </row>
    <row r="13" spans="1:18" ht="29.25" customHeight="1" thickBot="1" x14ac:dyDescent="0.3">
      <c r="A13" s="308"/>
      <c r="B13" s="83" t="s">
        <v>668</v>
      </c>
      <c r="C13" s="331"/>
      <c r="D13" s="325" t="s">
        <v>327</v>
      </c>
      <c r="E13" s="325"/>
      <c r="F13" s="80" t="s">
        <v>693</v>
      </c>
      <c r="G13" s="325" t="s">
        <v>328</v>
      </c>
      <c r="H13" s="325"/>
      <c r="I13" s="325"/>
      <c r="J13" s="335" t="s">
        <v>738</v>
      </c>
      <c r="K13" s="336"/>
      <c r="M13" s="1"/>
    </row>
    <row r="14" spans="1:18" ht="67.5" customHeight="1" x14ac:dyDescent="0.25">
      <c r="A14" s="341" t="s">
        <v>709</v>
      </c>
      <c r="B14" s="44" t="s">
        <v>669</v>
      </c>
      <c r="C14" s="78" t="s">
        <v>732</v>
      </c>
      <c r="D14" s="342" t="s">
        <v>689</v>
      </c>
      <c r="E14" s="343"/>
      <c r="F14" s="343"/>
      <c r="G14" s="343"/>
      <c r="H14" s="343"/>
      <c r="I14" s="343"/>
      <c r="J14" s="343"/>
      <c r="K14" s="344"/>
      <c r="M14" s="1"/>
      <c r="N14" s="184"/>
      <c r="O14" s="185"/>
      <c r="P14" s="185"/>
    </row>
    <row r="15" spans="1:18" ht="72" customHeight="1" x14ac:dyDescent="0.25">
      <c r="A15" s="341"/>
      <c r="B15" s="43" t="s">
        <v>670</v>
      </c>
      <c r="C15" s="66" t="s">
        <v>736</v>
      </c>
      <c r="D15" s="345"/>
      <c r="E15" s="346"/>
      <c r="F15" s="346"/>
      <c r="G15" s="346"/>
      <c r="H15" s="346"/>
      <c r="I15" s="346"/>
      <c r="J15" s="346"/>
      <c r="K15" s="347"/>
      <c r="M15" s="1"/>
      <c r="N15" s="184"/>
      <c r="O15" s="185"/>
      <c r="P15" s="185"/>
    </row>
    <row r="16" spans="1:18" ht="87.75" customHeight="1" x14ac:dyDescent="0.25">
      <c r="A16" s="341"/>
      <c r="B16" s="43" t="s">
        <v>344</v>
      </c>
      <c r="C16" s="67" t="s">
        <v>739</v>
      </c>
      <c r="D16" s="348" t="s">
        <v>689</v>
      </c>
      <c r="E16" s="349"/>
      <c r="F16" s="349"/>
      <c r="G16" s="349"/>
      <c r="H16" s="349"/>
      <c r="I16" s="349"/>
      <c r="J16" s="349"/>
      <c r="K16" s="350"/>
      <c r="N16" s="185"/>
      <c r="O16" s="185"/>
      <c r="P16" s="185"/>
    </row>
    <row r="17" spans="1:18" ht="60" customHeight="1" x14ac:dyDescent="0.25">
      <c r="A17" s="341"/>
      <c r="B17" s="43" t="s">
        <v>659</v>
      </c>
      <c r="C17" s="67" t="s">
        <v>740</v>
      </c>
      <c r="D17" s="339" t="s">
        <v>741</v>
      </c>
      <c r="E17" s="339"/>
      <c r="F17" s="339"/>
      <c r="G17" s="339"/>
      <c r="H17" s="339"/>
      <c r="I17" s="339"/>
      <c r="J17" s="339"/>
      <c r="K17" s="351"/>
    </row>
    <row r="18" spans="1:18" ht="15.75" customHeight="1" x14ac:dyDescent="0.25">
      <c r="A18" s="352" t="s">
        <v>463</v>
      </c>
      <c r="B18" s="353"/>
      <c r="C18" s="353"/>
      <c r="D18" s="353"/>
      <c r="E18" s="353"/>
      <c r="F18" s="353"/>
      <c r="G18" s="353"/>
      <c r="H18" s="353"/>
      <c r="I18" s="353"/>
      <c r="J18" s="353"/>
      <c r="K18" s="354"/>
      <c r="L18" s="7"/>
      <c r="M18" s="7"/>
      <c r="N18" s="7"/>
      <c r="O18" s="7"/>
    </row>
    <row r="19" spans="1:18" ht="30.75" customHeight="1" x14ac:dyDescent="0.25">
      <c r="A19" s="291" t="s">
        <v>470</v>
      </c>
      <c r="B19" s="192"/>
      <c r="C19" s="337" t="s">
        <v>744</v>
      </c>
      <c r="D19" s="337"/>
      <c r="E19" s="337"/>
      <c r="F19" s="337"/>
      <c r="G19" s="192" t="s">
        <v>321</v>
      </c>
      <c r="H19" s="192"/>
      <c r="I19" s="192"/>
      <c r="J19" s="322" t="s">
        <v>743</v>
      </c>
      <c r="K19" s="324"/>
      <c r="L19" s="7"/>
      <c r="M19" s="7"/>
      <c r="N19" s="7"/>
      <c r="O19" s="7"/>
    </row>
    <row r="20" spans="1:18" ht="30.75" customHeight="1" x14ac:dyDescent="0.3">
      <c r="A20" s="291" t="s">
        <v>5</v>
      </c>
      <c r="B20" s="338"/>
      <c r="C20" s="339" t="s">
        <v>745</v>
      </c>
      <c r="D20" s="337"/>
      <c r="E20" s="337"/>
      <c r="F20" s="337"/>
      <c r="G20" s="337"/>
      <c r="H20" s="337"/>
      <c r="I20" s="337"/>
      <c r="J20" s="337"/>
      <c r="K20" s="340"/>
    </row>
    <row r="21" spans="1:18" ht="54.75" customHeight="1" x14ac:dyDescent="0.25">
      <c r="A21" s="291" t="s">
        <v>660</v>
      </c>
      <c r="B21" s="192"/>
      <c r="C21" s="339" t="s">
        <v>746</v>
      </c>
      <c r="D21" s="339"/>
      <c r="E21" s="339"/>
      <c r="F21" s="339"/>
      <c r="G21" s="339"/>
      <c r="H21" s="339"/>
      <c r="I21" s="339"/>
      <c r="J21" s="339"/>
      <c r="K21" s="351"/>
    </row>
    <row r="22" spans="1:18" ht="48" customHeight="1" x14ac:dyDescent="0.25">
      <c r="A22" s="341" t="s">
        <v>6</v>
      </c>
      <c r="B22" s="355"/>
      <c r="C22" s="192" t="s">
        <v>318</v>
      </c>
      <c r="D22" s="192"/>
      <c r="E22" s="68" t="s">
        <v>747</v>
      </c>
      <c r="F22" s="322" t="s">
        <v>773</v>
      </c>
      <c r="G22" s="323"/>
      <c r="H22" s="323"/>
      <c r="I22" s="323"/>
      <c r="J22" s="323"/>
      <c r="K22" s="324"/>
    </row>
    <row r="23" spans="1:18" ht="15.75" customHeight="1" x14ac:dyDescent="0.25">
      <c r="A23" s="341"/>
      <c r="B23" s="355"/>
      <c r="C23" s="356" t="s">
        <v>471</v>
      </c>
      <c r="D23" s="357"/>
      <c r="E23" s="357"/>
      <c r="F23" s="356" t="s">
        <v>320</v>
      </c>
      <c r="G23" s="357"/>
      <c r="H23" s="356" t="s">
        <v>7</v>
      </c>
      <c r="I23" s="357"/>
      <c r="J23" s="357"/>
      <c r="K23" s="358"/>
      <c r="L23" s="22"/>
    </row>
    <row r="24" spans="1:18" ht="45.75" customHeight="1" x14ac:dyDescent="0.25">
      <c r="A24" s="341"/>
      <c r="B24" s="355"/>
      <c r="C24" s="359" t="s">
        <v>748</v>
      </c>
      <c r="D24" s="360"/>
      <c r="E24" s="361"/>
      <c r="F24" s="322" t="s">
        <v>749</v>
      </c>
      <c r="G24" s="362"/>
      <c r="H24" s="363" t="s">
        <v>689</v>
      </c>
      <c r="I24" s="364"/>
      <c r="J24" s="364"/>
      <c r="K24" s="365"/>
    </row>
    <row r="25" spans="1:18" ht="18.75" customHeight="1" x14ac:dyDescent="0.3">
      <c r="A25" s="291" t="s">
        <v>466</v>
      </c>
      <c r="B25" s="338"/>
      <c r="C25" s="366" t="s">
        <v>469</v>
      </c>
      <c r="D25" s="366"/>
      <c r="E25" s="366"/>
      <c r="F25" s="363" t="s">
        <v>689</v>
      </c>
      <c r="G25" s="363"/>
      <c r="H25" s="367" t="s">
        <v>468</v>
      </c>
      <c r="I25" s="367"/>
      <c r="J25" s="367"/>
      <c r="K25" s="368"/>
    </row>
    <row r="26" spans="1:18" ht="70.5" customHeight="1" x14ac:dyDescent="0.3">
      <c r="A26" s="291" t="s">
        <v>710</v>
      </c>
      <c r="B26" s="338"/>
      <c r="C26" s="369" t="s">
        <v>717</v>
      </c>
      <c r="D26" s="369"/>
      <c r="E26" s="192" t="s">
        <v>711</v>
      </c>
      <c r="F26" s="356"/>
      <c r="G26" s="65" t="s">
        <v>718</v>
      </c>
      <c r="H26" s="370" t="s">
        <v>695</v>
      </c>
      <c r="I26" s="370"/>
      <c r="J26" s="370"/>
      <c r="K26" s="69" t="s">
        <v>719</v>
      </c>
    </row>
    <row r="27" spans="1:18" ht="60" customHeight="1" x14ac:dyDescent="0.3">
      <c r="A27" s="291" t="s">
        <v>712</v>
      </c>
      <c r="B27" s="338"/>
      <c r="C27" s="369" t="s">
        <v>720</v>
      </c>
      <c r="D27" s="369"/>
      <c r="E27" s="192" t="s">
        <v>713</v>
      </c>
      <c r="F27" s="356"/>
      <c r="G27" s="65" t="s">
        <v>721</v>
      </c>
      <c r="H27" s="192" t="s">
        <v>333</v>
      </c>
      <c r="I27" s="192"/>
      <c r="J27" s="192"/>
      <c r="K27" s="61" t="s">
        <v>689</v>
      </c>
    </row>
    <row r="28" spans="1:18" ht="33.75" customHeight="1" x14ac:dyDescent="0.3">
      <c r="A28" s="291" t="s">
        <v>457</v>
      </c>
      <c r="B28" s="378"/>
      <c r="C28" s="339" t="s">
        <v>750</v>
      </c>
      <c r="D28" s="373"/>
      <c r="E28" s="373"/>
      <c r="F28" s="43" t="s">
        <v>347</v>
      </c>
      <c r="G28" s="339" t="s">
        <v>751</v>
      </c>
      <c r="H28" s="373"/>
      <c r="I28" s="373"/>
      <c r="J28" s="373"/>
      <c r="K28" s="374"/>
      <c r="L28" s="1"/>
      <c r="P28" s="1"/>
      <c r="Q28" s="1"/>
      <c r="R28" s="1"/>
    </row>
    <row r="29" spans="1:18" ht="15.75" customHeight="1" x14ac:dyDescent="0.25">
      <c r="A29" s="291" t="s">
        <v>494</v>
      </c>
      <c r="B29" s="192"/>
      <c r="C29" s="192"/>
      <c r="D29" s="192"/>
      <c r="E29" s="192"/>
      <c r="F29" s="192"/>
      <c r="G29" s="192"/>
      <c r="H29" s="192"/>
      <c r="I29" s="192"/>
      <c r="J29" s="192"/>
      <c r="K29" s="371"/>
      <c r="L29" s="1"/>
      <c r="P29" s="1"/>
      <c r="Q29" s="1"/>
      <c r="R29" s="1"/>
    </row>
    <row r="30" spans="1:18" ht="56.25" customHeight="1" x14ac:dyDescent="0.3">
      <c r="A30" s="291" t="s">
        <v>8</v>
      </c>
      <c r="B30" s="338"/>
      <c r="C30" s="372" t="s">
        <v>722</v>
      </c>
      <c r="D30" s="373"/>
      <c r="E30" s="373"/>
      <c r="F30" s="43" t="s">
        <v>9</v>
      </c>
      <c r="G30" s="339" t="s">
        <v>752</v>
      </c>
      <c r="H30" s="373"/>
      <c r="I30" s="373"/>
      <c r="J30" s="373"/>
      <c r="K30" s="374"/>
      <c r="L30" s="1"/>
      <c r="P30" s="1"/>
      <c r="Q30" s="1"/>
      <c r="R30" s="1"/>
    </row>
    <row r="31" spans="1:18" ht="15" customHeight="1" x14ac:dyDescent="0.25">
      <c r="A31" s="288" t="s">
        <v>458</v>
      </c>
      <c r="B31" s="289"/>
      <c r="C31" s="289"/>
      <c r="D31" s="289"/>
      <c r="E31" s="289"/>
      <c r="F31" s="289"/>
      <c r="G31" s="289"/>
      <c r="H31" s="289"/>
      <c r="I31" s="289"/>
      <c r="J31" s="289"/>
      <c r="K31" s="290"/>
      <c r="L31" s="1"/>
      <c r="P31" s="1"/>
      <c r="Q31" s="1"/>
      <c r="R31" s="1"/>
    </row>
    <row r="32" spans="1:18" ht="15.75" customHeight="1" x14ac:dyDescent="0.25">
      <c r="A32" s="375" t="s">
        <v>714</v>
      </c>
      <c r="B32" s="376"/>
      <c r="C32" s="376"/>
      <c r="D32" s="376"/>
      <c r="E32" s="376"/>
      <c r="F32" s="376"/>
      <c r="G32" s="376"/>
      <c r="H32" s="376"/>
      <c r="I32" s="376"/>
      <c r="J32" s="376"/>
      <c r="K32" s="377"/>
      <c r="L32" s="1"/>
      <c r="P32" s="1"/>
      <c r="Q32" s="1"/>
      <c r="R32" s="1"/>
    </row>
    <row r="33" spans="1:18" ht="90" customHeight="1" x14ac:dyDescent="0.25">
      <c r="A33" s="291" t="s">
        <v>459</v>
      </c>
      <c r="B33" s="192"/>
      <c r="C33" s="192"/>
      <c r="D33" s="192"/>
      <c r="E33" s="65" t="s">
        <v>753</v>
      </c>
      <c r="F33" s="320" t="s">
        <v>696</v>
      </c>
      <c r="G33" s="384"/>
      <c r="H33" s="384"/>
      <c r="I33" s="384"/>
      <c r="J33" s="321"/>
      <c r="K33" s="69" t="s">
        <v>754</v>
      </c>
      <c r="L33" s="1"/>
      <c r="P33" s="1"/>
      <c r="Q33" s="1"/>
      <c r="R33" s="1"/>
    </row>
    <row r="34" spans="1:18" ht="56.25" customHeight="1" x14ac:dyDescent="0.25">
      <c r="A34" s="291" t="s">
        <v>482</v>
      </c>
      <c r="B34" s="192"/>
      <c r="C34" s="192"/>
      <c r="D34" s="192"/>
      <c r="E34" s="62" t="s">
        <v>689</v>
      </c>
      <c r="F34" s="43" t="s">
        <v>474</v>
      </c>
      <c r="G34" s="63" t="s">
        <v>689</v>
      </c>
      <c r="H34" s="381" t="s">
        <v>339</v>
      </c>
      <c r="I34" s="381"/>
      <c r="J34" s="381"/>
      <c r="K34" s="70" t="s">
        <v>723</v>
      </c>
      <c r="L34" s="1"/>
      <c r="P34" s="1"/>
      <c r="Q34" s="1"/>
      <c r="R34" s="1"/>
    </row>
    <row r="35" spans="1:18" ht="67.5" customHeight="1" x14ac:dyDescent="0.25">
      <c r="A35" s="291" t="s">
        <v>481</v>
      </c>
      <c r="B35" s="192"/>
      <c r="C35" s="192"/>
      <c r="D35" s="192"/>
      <c r="E35" s="71" t="s">
        <v>755</v>
      </c>
      <c r="F35" s="43" t="s">
        <v>340</v>
      </c>
      <c r="G35" s="63" t="s">
        <v>689</v>
      </c>
      <c r="H35" s="381" t="s">
        <v>730</v>
      </c>
      <c r="I35" s="381"/>
      <c r="J35" s="381"/>
      <c r="K35" s="64" t="s">
        <v>689</v>
      </c>
      <c r="L35" s="1"/>
      <c r="P35" s="1"/>
      <c r="Q35" s="1"/>
      <c r="R35" s="1"/>
    </row>
    <row r="36" spans="1:18" ht="51" customHeight="1" x14ac:dyDescent="0.25">
      <c r="A36" s="379" t="s">
        <v>495</v>
      </c>
      <c r="B36" s="380"/>
      <c r="C36" s="380"/>
      <c r="D36" s="380"/>
      <c r="E36" s="380"/>
      <c r="F36" s="43" t="s">
        <v>480</v>
      </c>
      <c r="G36" s="63" t="s">
        <v>689</v>
      </c>
      <c r="H36" s="381" t="s">
        <v>475</v>
      </c>
      <c r="I36" s="381"/>
      <c r="J36" s="381"/>
      <c r="K36" s="64" t="s">
        <v>689</v>
      </c>
      <c r="L36" s="1"/>
      <c r="P36" s="1"/>
      <c r="Q36" s="1"/>
      <c r="R36" s="1"/>
    </row>
    <row r="37" spans="1:18" ht="96" customHeight="1" x14ac:dyDescent="0.25">
      <c r="A37" s="49" t="s">
        <v>460</v>
      </c>
      <c r="B37" s="382" t="s">
        <v>689</v>
      </c>
      <c r="C37" s="382"/>
      <c r="D37" s="382"/>
      <c r="E37" s="382"/>
      <c r="F37" s="43" t="s">
        <v>476</v>
      </c>
      <c r="G37" s="72" t="s">
        <v>724</v>
      </c>
      <c r="H37" s="381" t="s">
        <v>462</v>
      </c>
      <c r="I37" s="381"/>
      <c r="J37" s="381"/>
      <c r="K37" s="73" t="s">
        <v>725</v>
      </c>
      <c r="L37" s="1"/>
      <c r="P37" s="1"/>
      <c r="Q37" s="1"/>
      <c r="R37" s="1"/>
    </row>
    <row r="38" spans="1:18" ht="54.75" customHeight="1" x14ac:dyDescent="0.25">
      <c r="A38" s="49" t="s">
        <v>473</v>
      </c>
      <c r="B38" s="383" t="s">
        <v>756</v>
      </c>
      <c r="C38" s="383"/>
      <c r="D38" s="383"/>
      <c r="E38" s="383"/>
      <c r="F38" s="43" t="s">
        <v>477</v>
      </c>
      <c r="G38" s="63" t="s">
        <v>689</v>
      </c>
      <c r="H38" s="381" t="s">
        <v>341</v>
      </c>
      <c r="I38" s="381"/>
      <c r="J38" s="381"/>
      <c r="K38" s="64" t="s">
        <v>689</v>
      </c>
      <c r="L38" s="1"/>
      <c r="P38" s="1"/>
      <c r="Q38" s="1"/>
      <c r="R38" s="1"/>
    </row>
    <row r="39" spans="1:18" ht="78" customHeight="1" x14ac:dyDescent="0.25">
      <c r="A39" s="387" t="s">
        <v>342</v>
      </c>
      <c r="B39" s="388" t="s">
        <v>758</v>
      </c>
      <c r="C39" s="389"/>
      <c r="D39" s="389"/>
      <c r="E39" s="390"/>
      <c r="F39" s="43" t="s">
        <v>681</v>
      </c>
      <c r="G39" s="74" t="s">
        <v>757</v>
      </c>
      <c r="H39" s="394" t="s">
        <v>682</v>
      </c>
      <c r="I39" s="395"/>
      <c r="J39" s="396"/>
      <c r="K39" s="75" t="s">
        <v>759</v>
      </c>
      <c r="L39" s="1"/>
      <c r="P39" s="1"/>
      <c r="Q39" s="1"/>
      <c r="R39" s="1"/>
    </row>
    <row r="40" spans="1:18" ht="56.25" customHeight="1" x14ac:dyDescent="0.25">
      <c r="A40" s="310"/>
      <c r="B40" s="391"/>
      <c r="C40" s="392"/>
      <c r="D40" s="392"/>
      <c r="E40" s="393"/>
      <c r="F40" s="380" t="s">
        <v>775</v>
      </c>
      <c r="G40" s="380"/>
      <c r="H40" s="380"/>
      <c r="I40" s="380"/>
      <c r="J40" s="380"/>
      <c r="K40" s="397"/>
      <c r="L40" s="1"/>
      <c r="P40" s="1"/>
      <c r="Q40" s="1"/>
      <c r="R40" s="1"/>
    </row>
    <row r="41" spans="1:18" ht="15.75" customHeight="1" x14ac:dyDescent="0.25">
      <c r="A41" s="398" t="s">
        <v>483</v>
      </c>
      <c r="B41" s="399"/>
      <c r="C41" s="399"/>
      <c r="D41" s="399"/>
      <c r="E41" s="399"/>
      <c r="F41" s="399"/>
      <c r="G41" s="399"/>
      <c r="H41" s="399"/>
      <c r="I41" s="399"/>
      <c r="J41" s="399"/>
      <c r="K41" s="400"/>
      <c r="N41" s="3"/>
    </row>
    <row r="42" spans="1:18" ht="100.5" customHeight="1" x14ac:dyDescent="0.25">
      <c r="A42" s="401" t="s">
        <v>726</v>
      </c>
      <c r="B42" s="402"/>
      <c r="C42" s="402"/>
      <c r="D42" s="402"/>
      <c r="E42" s="402"/>
      <c r="F42" s="402"/>
      <c r="G42" s="403" t="s">
        <v>500</v>
      </c>
      <c r="H42" s="404"/>
      <c r="I42" s="404"/>
      <c r="J42" s="404"/>
      <c r="K42" s="76" t="s">
        <v>760</v>
      </c>
      <c r="N42" s="3"/>
    </row>
    <row r="43" spans="1:18" ht="44.25" customHeight="1" x14ac:dyDescent="0.3">
      <c r="A43" s="385" t="s">
        <v>11</v>
      </c>
      <c r="B43" s="386"/>
      <c r="C43" s="339" t="s">
        <v>761</v>
      </c>
      <c r="D43" s="337"/>
      <c r="E43" s="337"/>
      <c r="F43" s="45" t="s">
        <v>12</v>
      </c>
      <c r="G43" s="339" t="s">
        <v>762</v>
      </c>
      <c r="H43" s="337"/>
      <c r="I43" s="337"/>
      <c r="J43" s="337"/>
      <c r="K43" s="340"/>
    </row>
    <row r="44" spans="1:18" ht="51.75" customHeight="1" x14ac:dyDescent="0.3">
      <c r="A44" s="385" t="s">
        <v>484</v>
      </c>
      <c r="B44" s="386"/>
      <c r="C44" s="339" t="s">
        <v>729</v>
      </c>
      <c r="D44" s="337"/>
      <c r="E44" s="337"/>
      <c r="F44" s="46" t="s">
        <v>10</v>
      </c>
      <c r="G44" s="339" t="s">
        <v>765</v>
      </c>
      <c r="H44" s="337"/>
      <c r="I44" s="337"/>
      <c r="J44" s="337"/>
      <c r="K44" s="340"/>
    </row>
    <row r="45" spans="1:18" ht="16.5" customHeight="1" x14ac:dyDescent="0.25">
      <c r="A45" s="277" t="s">
        <v>770</v>
      </c>
      <c r="B45" s="278"/>
      <c r="C45" s="278"/>
      <c r="D45" s="278"/>
      <c r="E45" s="278"/>
      <c r="F45" s="278"/>
      <c r="G45" s="278"/>
      <c r="H45" s="278"/>
      <c r="I45" s="278"/>
      <c r="J45" s="278"/>
      <c r="K45" s="279"/>
    </row>
    <row r="46" spans="1:18" ht="75.75" customHeight="1" x14ac:dyDescent="0.25">
      <c r="A46" s="50" t="s">
        <v>485</v>
      </c>
      <c r="B46" s="47" t="s">
        <v>332</v>
      </c>
      <c r="C46" s="66" t="s">
        <v>766</v>
      </c>
      <c r="D46" s="47" t="s">
        <v>314</v>
      </c>
      <c r="E46" s="48"/>
      <c r="F46" s="370" t="s">
        <v>486</v>
      </c>
      <c r="G46" s="339" t="s">
        <v>727</v>
      </c>
      <c r="H46" s="339"/>
      <c r="I46" s="339"/>
      <c r="J46" s="339"/>
      <c r="K46" s="351"/>
    </row>
    <row r="47" spans="1:18" ht="77.25" customHeight="1" x14ac:dyDescent="0.25">
      <c r="A47" s="50" t="s">
        <v>337</v>
      </c>
      <c r="B47" s="47" t="s">
        <v>332</v>
      </c>
      <c r="C47" s="66" t="s">
        <v>766</v>
      </c>
      <c r="D47" s="47" t="s">
        <v>314</v>
      </c>
      <c r="E47" s="48"/>
      <c r="F47" s="370"/>
      <c r="G47" s="339"/>
      <c r="H47" s="339"/>
      <c r="I47" s="339"/>
      <c r="J47" s="339"/>
      <c r="K47" s="351"/>
    </row>
    <row r="48" spans="1:18" ht="72" customHeight="1" x14ac:dyDescent="0.3">
      <c r="A48" s="413" t="s">
        <v>331</v>
      </c>
      <c r="B48" s="414"/>
      <c r="C48" s="339" t="s">
        <v>767</v>
      </c>
      <c r="D48" s="337"/>
      <c r="E48" s="337"/>
      <c r="F48" s="43" t="s">
        <v>13</v>
      </c>
      <c r="G48" s="339" t="s">
        <v>728</v>
      </c>
      <c r="H48" s="339"/>
      <c r="I48" s="339"/>
      <c r="J48" s="339"/>
      <c r="K48" s="351"/>
    </row>
    <row r="49" spans="1:11" ht="40.5" customHeight="1" x14ac:dyDescent="0.25">
      <c r="A49" s="415" t="s">
        <v>497</v>
      </c>
      <c r="B49" s="416"/>
      <c r="C49" s="416"/>
      <c r="D49" s="416"/>
      <c r="E49" s="416"/>
      <c r="F49" s="416"/>
      <c r="G49" s="416"/>
      <c r="H49" s="416"/>
      <c r="I49" s="416"/>
      <c r="J49" s="416"/>
      <c r="K49" s="417"/>
    </row>
    <row r="50" spans="1:11" ht="23.25" customHeight="1" x14ac:dyDescent="0.25">
      <c r="A50" s="405" t="s">
        <v>688</v>
      </c>
      <c r="B50" s="406"/>
      <c r="C50" s="407" t="s">
        <v>498</v>
      </c>
      <c r="D50" s="284"/>
      <c r="E50" s="282" t="s">
        <v>499</v>
      </c>
      <c r="F50" s="283"/>
      <c r="G50" s="283"/>
      <c r="H50" s="283"/>
      <c r="I50" s="283"/>
      <c r="J50" s="283"/>
      <c r="K50" s="408"/>
    </row>
    <row r="51" spans="1:11" ht="106.5" customHeight="1" x14ac:dyDescent="0.25">
      <c r="A51" s="409" t="s">
        <v>769</v>
      </c>
      <c r="B51" s="410"/>
      <c r="C51" s="411" t="s">
        <v>768</v>
      </c>
      <c r="D51" s="410"/>
      <c r="E51" s="411" t="s">
        <v>771</v>
      </c>
      <c r="F51" s="410"/>
      <c r="G51" s="410"/>
      <c r="H51" s="410"/>
      <c r="I51" s="410"/>
      <c r="J51" s="410"/>
      <c r="K51" s="412"/>
    </row>
    <row r="52" spans="1:11" ht="34.5" customHeight="1" x14ac:dyDescent="0.25">
      <c r="A52" s="418" t="s">
        <v>700</v>
      </c>
      <c r="B52" s="419"/>
      <c r="C52" s="420" t="s">
        <v>700</v>
      </c>
      <c r="D52" s="421"/>
      <c r="E52" s="422" t="s">
        <v>700</v>
      </c>
      <c r="F52" s="423"/>
      <c r="G52" s="423"/>
      <c r="H52" s="423"/>
      <c r="I52" s="423"/>
      <c r="J52" s="423"/>
      <c r="K52" s="424"/>
    </row>
    <row r="53" spans="1:11" ht="34.5" customHeight="1" x14ac:dyDescent="0.25">
      <c r="A53" s="418" t="s">
        <v>700</v>
      </c>
      <c r="B53" s="419"/>
      <c r="C53" s="420" t="s">
        <v>700</v>
      </c>
      <c r="D53" s="421"/>
      <c r="E53" s="422" t="s">
        <v>700</v>
      </c>
      <c r="F53" s="423"/>
      <c r="G53" s="423"/>
      <c r="H53" s="423"/>
      <c r="I53" s="423"/>
      <c r="J53" s="423"/>
      <c r="K53" s="424"/>
    </row>
    <row r="54" spans="1:11" ht="34.5" customHeight="1" x14ac:dyDescent="0.25">
      <c r="A54" s="418" t="s">
        <v>700</v>
      </c>
      <c r="B54" s="419"/>
      <c r="C54" s="420" t="s">
        <v>700</v>
      </c>
      <c r="D54" s="421"/>
      <c r="E54" s="422" t="s">
        <v>700</v>
      </c>
      <c r="F54" s="423"/>
      <c r="G54" s="423"/>
      <c r="H54" s="423"/>
      <c r="I54" s="423"/>
      <c r="J54" s="423"/>
      <c r="K54" s="424"/>
    </row>
    <row r="55" spans="1:11" ht="34.5" customHeight="1" x14ac:dyDescent="0.25">
      <c r="A55" s="418" t="s">
        <v>700</v>
      </c>
      <c r="B55" s="419"/>
      <c r="C55" s="420" t="s">
        <v>700</v>
      </c>
      <c r="D55" s="421"/>
      <c r="E55" s="422" t="s">
        <v>700</v>
      </c>
      <c r="F55" s="423"/>
      <c r="G55" s="423"/>
      <c r="H55" s="423"/>
      <c r="I55" s="423"/>
      <c r="J55" s="423"/>
      <c r="K55" s="424"/>
    </row>
    <row r="56" spans="1:11" ht="34.5" customHeight="1" x14ac:dyDescent="0.25">
      <c r="A56" s="418" t="s">
        <v>700</v>
      </c>
      <c r="B56" s="419"/>
      <c r="C56" s="420" t="s">
        <v>700</v>
      </c>
      <c r="D56" s="421"/>
      <c r="E56" s="422" t="s">
        <v>700</v>
      </c>
      <c r="F56" s="423"/>
      <c r="G56" s="423"/>
      <c r="H56" s="423"/>
      <c r="I56" s="423"/>
      <c r="J56" s="423"/>
      <c r="K56" s="424"/>
    </row>
    <row r="57" spans="1:11" ht="34.5" customHeight="1" x14ac:dyDescent="0.25">
      <c r="A57" s="418" t="s">
        <v>700</v>
      </c>
      <c r="B57" s="419"/>
      <c r="C57" s="420" t="s">
        <v>700</v>
      </c>
      <c r="D57" s="421"/>
      <c r="E57" s="422" t="s">
        <v>700</v>
      </c>
      <c r="F57" s="423"/>
      <c r="G57" s="423"/>
      <c r="H57" s="423"/>
      <c r="I57" s="423"/>
      <c r="J57" s="423"/>
      <c r="K57" s="424"/>
    </row>
    <row r="58" spans="1:11" ht="34.5" customHeight="1" x14ac:dyDescent="0.25">
      <c r="A58" s="418" t="s">
        <v>700</v>
      </c>
      <c r="B58" s="419"/>
      <c r="C58" s="420" t="s">
        <v>700</v>
      </c>
      <c r="D58" s="421"/>
      <c r="E58" s="422" t="s">
        <v>700</v>
      </c>
      <c r="F58" s="423"/>
      <c r="G58" s="423"/>
      <c r="H58" s="423"/>
      <c r="I58" s="423"/>
      <c r="J58" s="423"/>
      <c r="K58" s="424"/>
    </row>
    <row r="59" spans="1:11" ht="34.5" customHeight="1" x14ac:dyDescent="0.25">
      <c r="A59" s="418" t="s">
        <v>700</v>
      </c>
      <c r="B59" s="419"/>
      <c r="C59" s="420" t="s">
        <v>700</v>
      </c>
      <c r="D59" s="421"/>
      <c r="E59" s="422" t="s">
        <v>700</v>
      </c>
      <c r="F59" s="423"/>
      <c r="G59" s="423"/>
      <c r="H59" s="423"/>
      <c r="I59" s="423"/>
      <c r="J59" s="423"/>
      <c r="K59" s="424"/>
    </row>
    <row r="60" spans="1:11" ht="34.5" customHeight="1" x14ac:dyDescent="0.25">
      <c r="A60" s="418" t="s">
        <v>700</v>
      </c>
      <c r="B60" s="419"/>
      <c r="C60" s="420" t="s">
        <v>700</v>
      </c>
      <c r="D60" s="421"/>
      <c r="E60" s="422" t="s">
        <v>700</v>
      </c>
      <c r="F60" s="423"/>
      <c r="G60" s="423"/>
      <c r="H60" s="423"/>
      <c r="I60" s="423"/>
      <c r="J60" s="423"/>
      <c r="K60" s="424"/>
    </row>
    <row r="61" spans="1:11" ht="34.5" customHeight="1" x14ac:dyDescent="0.25">
      <c r="A61" s="418" t="s">
        <v>700</v>
      </c>
      <c r="B61" s="419"/>
      <c r="C61" s="420" t="s">
        <v>700</v>
      </c>
      <c r="D61" s="421"/>
      <c r="E61" s="422" t="s">
        <v>700</v>
      </c>
      <c r="F61" s="423"/>
      <c r="G61" s="423"/>
      <c r="H61" s="423"/>
      <c r="I61" s="423"/>
      <c r="J61" s="423"/>
      <c r="K61" s="424"/>
    </row>
    <row r="62" spans="1:11" ht="34.5" customHeight="1" x14ac:dyDescent="0.25">
      <c r="A62" s="418" t="s">
        <v>700</v>
      </c>
      <c r="B62" s="419"/>
      <c r="C62" s="420" t="s">
        <v>700</v>
      </c>
      <c r="D62" s="421"/>
      <c r="E62" s="422" t="s">
        <v>700</v>
      </c>
      <c r="F62" s="423"/>
      <c r="G62" s="423"/>
      <c r="H62" s="423"/>
      <c r="I62" s="423"/>
      <c r="J62" s="423"/>
      <c r="K62" s="424"/>
    </row>
    <row r="63" spans="1:11" ht="34.5" customHeight="1" x14ac:dyDescent="0.25">
      <c r="A63" s="418" t="s">
        <v>700</v>
      </c>
      <c r="B63" s="419"/>
      <c r="C63" s="420" t="s">
        <v>700</v>
      </c>
      <c r="D63" s="421"/>
      <c r="E63" s="422" t="s">
        <v>700</v>
      </c>
      <c r="F63" s="423"/>
      <c r="G63" s="423"/>
      <c r="H63" s="423"/>
      <c r="I63" s="423"/>
      <c r="J63" s="423"/>
      <c r="K63" s="424"/>
    </row>
    <row r="64" spans="1:11" ht="34.5" customHeight="1" x14ac:dyDescent="0.25">
      <c r="A64" s="418" t="s">
        <v>700</v>
      </c>
      <c r="B64" s="419"/>
      <c r="C64" s="420" t="s">
        <v>700</v>
      </c>
      <c r="D64" s="421"/>
      <c r="E64" s="422" t="s">
        <v>700</v>
      </c>
      <c r="F64" s="423"/>
      <c r="G64" s="423"/>
      <c r="H64" s="423"/>
      <c r="I64" s="423"/>
      <c r="J64" s="423"/>
      <c r="K64" s="424"/>
    </row>
    <row r="65" spans="1:14" ht="23.25" customHeight="1" x14ac:dyDescent="0.25">
      <c r="A65" s="428" t="s">
        <v>315</v>
      </c>
      <c r="B65" s="429"/>
      <c r="C65" s="429"/>
      <c r="D65" s="429"/>
      <c r="E65" s="429"/>
      <c r="F65" s="429"/>
      <c r="G65" s="429"/>
      <c r="H65" s="429"/>
      <c r="I65" s="429"/>
      <c r="J65" s="429"/>
      <c r="K65" s="430"/>
      <c r="L65" s="7"/>
      <c r="M65" s="7"/>
      <c r="N65" s="7"/>
    </row>
    <row r="66" spans="1:14" ht="32.25" customHeight="1" x14ac:dyDescent="0.25">
      <c r="A66" s="431" t="s">
        <v>346</v>
      </c>
      <c r="B66" s="433" t="s">
        <v>490</v>
      </c>
      <c r="C66" s="434"/>
      <c r="D66" s="434"/>
      <c r="E66" s="434"/>
      <c r="F66" s="435" t="s">
        <v>689</v>
      </c>
      <c r="G66" s="435"/>
      <c r="H66" s="435"/>
      <c r="I66" s="435"/>
      <c r="J66" s="435"/>
      <c r="K66" s="436"/>
    </row>
    <row r="67" spans="1:14" ht="66" customHeight="1" x14ac:dyDescent="0.25">
      <c r="A67" s="432"/>
      <c r="B67" s="437" t="s">
        <v>715</v>
      </c>
      <c r="C67" s="438"/>
      <c r="D67" s="438"/>
      <c r="E67" s="438"/>
      <c r="F67" s="438"/>
      <c r="G67" s="438"/>
      <c r="H67" s="438"/>
      <c r="I67" s="438"/>
      <c r="J67" s="438"/>
      <c r="K67" s="439"/>
    </row>
    <row r="68" spans="1:14" ht="26.25" customHeight="1" x14ac:dyDescent="0.25">
      <c r="A68" s="431" t="s">
        <v>492</v>
      </c>
      <c r="B68" s="433" t="s">
        <v>491</v>
      </c>
      <c r="C68" s="434"/>
      <c r="D68" s="434"/>
      <c r="E68" s="434"/>
      <c r="F68" s="435" t="s">
        <v>689</v>
      </c>
      <c r="G68" s="435"/>
      <c r="H68" s="435"/>
      <c r="I68" s="435"/>
      <c r="J68" s="435"/>
      <c r="K68" s="436"/>
    </row>
    <row r="69" spans="1:14" ht="66" customHeight="1" x14ac:dyDescent="0.25">
      <c r="A69" s="432"/>
      <c r="B69" s="468" t="s">
        <v>716</v>
      </c>
      <c r="C69" s="469"/>
      <c r="D69" s="469"/>
      <c r="E69" s="469"/>
      <c r="F69" s="469"/>
      <c r="G69" s="469"/>
      <c r="H69" s="469"/>
      <c r="I69" s="469"/>
      <c r="J69" s="469"/>
      <c r="K69" s="470"/>
    </row>
    <row r="70" spans="1:14" ht="72.75" customHeight="1" x14ac:dyDescent="0.25">
      <c r="A70" s="51" t="s">
        <v>335</v>
      </c>
      <c r="B70" s="471" t="s">
        <v>692</v>
      </c>
      <c r="C70" s="472"/>
      <c r="D70" s="472"/>
      <c r="E70" s="472"/>
      <c r="F70" s="472"/>
      <c r="G70" s="472"/>
      <c r="H70" s="472"/>
      <c r="I70" s="472"/>
      <c r="J70" s="472"/>
      <c r="K70" s="473"/>
    </row>
    <row r="71" spans="1:14" ht="33" customHeight="1" x14ac:dyDescent="0.25">
      <c r="A71" s="431" t="s">
        <v>336</v>
      </c>
      <c r="B71" s="474" t="s">
        <v>689</v>
      </c>
      <c r="C71" s="435"/>
      <c r="D71" s="435"/>
      <c r="E71" s="435"/>
      <c r="F71" s="434" t="s">
        <v>496</v>
      </c>
      <c r="G71" s="434"/>
      <c r="H71" s="434"/>
      <c r="I71" s="434"/>
      <c r="J71" s="434"/>
      <c r="K71" s="475"/>
    </row>
    <row r="72" spans="1:14" ht="66" customHeight="1" x14ac:dyDescent="0.25">
      <c r="A72" s="432"/>
      <c r="B72" s="425" t="s">
        <v>691</v>
      </c>
      <c r="C72" s="426"/>
      <c r="D72" s="426"/>
      <c r="E72" s="426"/>
      <c r="F72" s="426"/>
      <c r="G72" s="426"/>
      <c r="H72" s="426"/>
      <c r="I72" s="426"/>
      <c r="J72" s="426"/>
      <c r="K72" s="427"/>
    </row>
    <row r="73" spans="1:14" ht="23.25" customHeight="1" x14ac:dyDescent="0.25">
      <c r="A73" s="459" t="s">
        <v>689</v>
      </c>
      <c r="B73" s="460"/>
      <c r="C73" s="460"/>
      <c r="D73" s="460"/>
      <c r="E73" s="460"/>
      <c r="F73" s="460"/>
      <c r="G73" s="460"/>
      <c r="H73" s="460"/>
      <c r="I73" s="460"/>
      <c r="J73" s="460"/>
      <c r="K73" s="461"/>
    </row>
    <row r="74" spans="1:14" ht="23.25" customHeight="1" x14ac:dyDescent="0.25">
      <c r="A74" s="462" t="s">
        <v>493</v>
      </c>
      <c r="B74" s="238"/>
      <c r="C74" s="238"/>
      <c r="D74" s="238"/>
      <c r="E74" s="239"/>
      <c r="F74" s="240" t="s">
        <v>316</v>
      </c>
      <c r="G74" s="238"/>
      <c r="H74" s="238"/>
      <c r="I74" s="238"/>
      <c r="J74" s="238"/>
      <c r="K74" s="463"/>
    </row>
    <row r="75" spans="1:14" ht="110.25" customHeight="1" thickBot="1" x14ac:dyDescent="0.35">
      <c r="A75" s="454" t="s">
        <v>701</v>
      </c>
      <c r="B75" s="455"/>
      <c r="C75" s="455"/>
      <c r="D75" s="455"/>
      <c r="E75" s="456"/>
      <c r="F75" s="464" t="s">
        <v>689</v>
      </c>
      <c r="G75" s="465"/>
      <c r="H75" s="465"/>
      <c r="I75" s="465"/>
      <c r="J75" s="465"/>
      <c r="K75" s="466"/>
    </row>
    <row r="76" spans="1:14" ht="14.25" customHeight="1" x14ac:dyDescent="0.3">
      <c r="A76" s="231" t="s">
        <v>3</v>
      </c>
      <c r="B76" s="229"/>
      <c r="C76" s="229"/>
      <c r="D76" s="229"/>
      <c r="E76" s="230"/>
      <c r="F76" s="231" t="s">
        <v>3</v>
      </c>
      <c r="G76" s="232"/>
      <c r="H76" s="232"/>
      <c r="I76" s="232"/>
      <c r="J76" s="232"/>
      <c r="K76" s="467"/>
    </row>
    <row r="77" spans="1:14" ht="14.25" customHeight="1" x14ac:dyDescent="0.25">
      <c r="A77" s="452"/>
      <c r="B77" s="221"/>
      <c r="C77" s="221"/>
      <c r="D77" s="221"/>
      <c r="E77" s="222"/>
      <c r="F77" s="223"/>
      <c r="G77" s="224"/>
      <c r="H77" s="224"/>
      <c r="I77" s="224"/>
      <c r="J77" s="224"/>
      <c r="K77" s="453"/>
    </row>
    <row r="78" spans="1:14" ht="18" customHeight="1" x14ac:dyDescent="0.3">
      <c r="A78" s="214" t="s">
        <v>330</v>
      </c>
      <c r="B78" s="212"/>
      <c r="C78" s="212"/>
      <c r="D78" s="212"/>
      <c r="E78" s="213"/>
      <c r="F78" s="214" t="s">
        <v>317</v>
      </c>
      <c r="G78" s="212"/>
      <c r="H78" s="212"/>
      <c r="I78" s="212"/>
      <c r="J78" s="212"/>
      <c r="K78" s="213"/>
    </row>
    <row r="79" spans="1:14" ht="39.950000000000003" customHeight="1" thickBot="1" x14ac:dyDescent="0.35">
      <c r="A79" s="454" t="s">
        <v>703</v>
      </c>
      <c r="B79" s="455"/>
      <c r="C79" s="455"/>
      <c r="D79" s="455"/>
      <c r="E79" s="456"/>
      <c r="F79" s="454" t="s">
        <v>703</v>
      </c>
      <c r="G79" s="457"/>
      <c r="H79" s="457"/>
      <c r="I79" s="457"/>
      <c r="J79" s="457"/>
      <c r="K79" s="458"/>
      <c r="N79" s="3"/>
    </row>
    <row r="80" spans="1:14" ht="27" customHeight="1" thickBot="1" x14ac:dyDescent="0.3">
      <c r="A80" s="440" t="s">
        <v>487</v>
      </c>
      <c r="B80" s="441"/>
      <c r="C80" s="441"/>
      <c r="D80" s="441"/>
      <c r="E80" s="441"/>
      <c r="F80" s="441"/>
      <c r="G80" s="441"/>
      <c r="H80" s="441"/>
      <c r="I80" s="441"/>
      <c r="J80" s="441"/>
      <c r="K80" s="442"/>
    </row>
    <row r="81" ht="8.2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5.75" customHeight="1" x14ac:dyDescent="0.25"/>
    <row r="228" ht="15.75" customHeight="1" x14ac:dyDescent="0.25"/>
  </sheetData>
  <mergeCells count="184">
    <mergeCell ref="A80:K80"/>
    <mergeCell ref="A1:K1"/>
    <mergeCell ref="A2:K3"/>
    <mergeCell ref="A77:E77"/>
    <mergeCell ref="F77:K77"/>
    <mergeCell ref="A78:E78"/>
    <mergeCell ref="F78:K78"/>
    <mergeCell ref="A79:E79"/>
    <mergeCell ref="F79:K79"/>
    <mergeCell ref="A73:K73"/>
    <mergeCell ref="A74:E74"/>
    <mergeCell ref="F74:K74"/>
    <mergeCell ref="A75:E75"/>
    <mergeCell ref="F75:K75"/>
    <mergeCell ref="A76:E76"/>
    <mergeCell ref="F76:K76"/>
    <mergeCell ref="A68:A69"/>
    <mergeCell ref="B68:E68"/>
    <mergeCell ref="F68:K68"/>
    <mergeCell ref="B69:K69"/>
    <mergeCell ref="B70:K70"/>
    <mergeCell ref="A71:A72"/>
    <mergeCell ref="B71:E71"/>
    <mergeCell ref="F71:K71"/>
    <mergeCell ref="B72:K72"/>
    <mergeCell ref="A64:B64"/>
    <mergeCell ref="C64:D64"/>
    <mergeCell ref="E64:K64"/>
    <mergeCell ref="A65:K65"/>
    <mergeCell ref="A66:A67"/>
    <mergeCell ref="B66:E66"/>
    <mergeCell ref="F66:K66"/>
    <mergeCell ref="B67:K67"/>
    <mergeCell ref="A62:B62"/>
    <mergeCell ref="C62:D62"/>
    <mergeCell ref="E62:K62"/>
    <mergeCell ref="A63:B63"/>
    <mergeCell ref="C63:D63"/>
    <mergeCell ref="E63:K63"/>
    <mergeCell ref="A60:B60"/>
    <mergeCell ref="C60:D60"/>
    <mergeCell ref="E60:K60"/>
    <mergeCell ref="A61:B61"/>
    <mergeCell ref="C61:D61"/>
    <mergeCell ref="E61:K61"/>
    <mergeCell ref="A58:B58"/>
    <mergeCell ref="C58:D58"/>
    <mergeCell ref="E58:K58"/>
    <mergeCell ref="A59:B59"/>
    <mergeCell ref="C59:D59"/>
    <mergeCell ref="E59:K59"/>
    <mergeCell ref="A56:B56"/>
    <mergeCell ref="C56:D56"/>
    <mergeCell ref="E56:K56"/>
    <mergeCell ref="A57:B57"/>
    <mergeCell ref="C57:D57"/>
    <mergeCell ref="E57:K57"/>
    <mergeCell ref="A54:B54"/>
    <mergeCell ref="C54:D54"/>
    <mergeCell ref="E54:K54"/>
    <mergeCell ref="A55:B55"/>
    <mergeCell ref="C55:D55"/>
    <mergeCell ref="E55:K55"/>
    <mergeCell ref="A52:B52"/>
    <mergeCell ref="C52:D52"/>
    <mergeCell ref="E52:K52"/>
    <mergeCell ref="A53:B53"/>
    <mergeCell ref="C53:D53"/>
    <mergeCell ref="E53:K53"/>
    <mergeCell ref="A50:B50"/>
    <mergeCell ref="C50:D50"/>
    <mergeCell ref="E50:K50"/>
    <mergeCell ref="A51:B51"/>
    <mergeCell ref="C51:D51"/>
    <mergeCell ref="E51:K51"/>
    <mergeCell ref="F46:F47"/>
    <mergeCell ref="G46:K47"/>
    <mergeCell ref="A48:B48"/>
    <mergeCell ref="C48:E48"/>
    <mergeCell ref="G48:K48"/>
    <mergeCell ref="A49:K49"/>
    <mergeCell ref="A43:B43"/>
    <mergeCell ref="C43:E43"/>
    <mergeCell ref="G43:K43"/>
    <mergeCell ref="A44:B44"/>
    <mergeCell ref="C44:E44"/>
    <mergeCell ref="G44:K44"/>
    <mergeCell ref="A39:A40"/>
    <mergeCell ref="B39:E40"/>
    <mergeCell ref="H39:J39"/>
    <mergeCell ref="F40:K40"/>
    <mergeCell ref="A41:K41"/>
    <mergeCell ref="A42:F42"/>
    <mergeCell ref="G42:J42"/>
    <mergeCell ref="A36:E36"/>
    <mergeCell ref="H36:J36"/>
    <mergeCell ref="B37:E37"/>
    <mergeCell ref="H37:J37"/>
    <mergeCell ref="B38:E38"/>
    <mergeCell ref="H38:J38"/>
    <mergeCell ref="A33:D33"/>
    <mergeCell ref="F33:J33"/>
    <mergeCell ref="A34:D34"/>
    <mergeCell ref="H34:J34"/>
    <mergeCell ref="A35:D35"/>
    <mergeCell ref="H35:J35"/>
    <mergeCell ref="A30:B30"/>
    <mergeCell ref="C30:E30"/>
    <mergeCell ref="G30:K30"/>
    <mergeCell ref="A31:K31"/>
    <mergeCell ref="A32:K32"/>
    <mergeCell ref="A27:B27"/>
    <mergeCell ref="C27:D27"/>
    <mergeCell ref="E27:F27"/>
    <mergeCell ref="H27:J27"/>
    <mergeCell ref="A28:B28"/>
    <mergeCell ref="C28:E28"/>
    <mergeCell ref="G28:K28"/>
    <mergeCell ref="A25:B25"/>
    <mergeCell ref="C25:E25"/>
    <mergeCell ref="F25:G25"/>
    <mergeCell ref="H25:K25"/>
    <mergeCell ref="A26:B26"/>
    <mergeCell ref="C26:D26"/>
    <mergeCell ref="E26:F26"/>
    <mergeCell ref="H26:J26"/>
    <mergeCell ref="A29:K29"/>
    <mergeCell ref="A21:B21"/>
    <mergeCell ref="C21:K21"/>
    <mergeCell ref="A22:B24"/>
    <mergeCell ref="C22:D22"/>
    <mergeCell ref="F22:K22"/>
    <mergeCell ref="C23:E23"/>
    <mergeCell ref="F23:G23"/>
    <mergeCell ref="H23:K23"/>
    <mergeCell ref="C24:E24"/>
    <mergeCell ref="F24:G24"/>
    <mergeCell ref="H24:K24"/>
    <mergeCell ref="A19:B19"/>
    <mergeCell ref="C19:F19"/>
    <mergeCell ref="G19:I19"/>
    <mergeCell ref="J19:K19"/>
    <mergeCell ref="A20:B20"/>
    <mergeCell ref="C20:K20"/>
    <mergeCell ref="A14:A17"/>
    <mergeCell ref="D14:K15"/>
    <mergeCell ref="N14:P16"/>
    <mergeCell ref="D16:K16"/>
    <mergeCell ref="D17:K17"/>
    <mergeCell ref="A18:K18"/>
    <mergeCell ref="F11:G11"/>
    <mergeCell ref="H11:I11"/>
    <mergeCell ref="J11:K11"/>
    <mergeCell ref="C12:C13"/>
    <mergeCell ref="D12:E12"/>
    <mergeCell ref="G12:I12"/>
    <mergeCell ref="J12:K12"/>
    <mergeCell ref="D13:E13"/>
    <mergeCell ref="G13:I13"/>
    <mergeCell ref="J13:K13"/>
    <mergeCell ref="A45:K45"/>
    <mergeCell ref="Q4:Q5"/>
    <mergeCell ref="C5:H5"/>
    <mergeCell ref="A6:B6"/>
    <mergeCell ref="C6:H6"/>
    <mergeCell ref="I6:K6"/>
    <mergeCell ref="A7:K7"/>
    <mergeCell ref="A8:B8"/>
    <mergeCell ref="D8:E8"/>
    <mergeCell ref="F8:G8"/>
    <mergeCell ref="H8:I8"/>
    <mergeCell ref="J8:K8"/>
    <mergeCell ref="A4:B5"/>
    <mergeCell ref="C4:H4"/>
    <mergeCell ref="I4:K5"/>
    <mergeCell ref="A9:A13"/>
    <mergeCell ref="B9:B10"/>
    <mergeCell ref="C9:C10"/>
    <mergeCell ref="D9:E9"/>
    <mergeCell ref="F9:I9"/>
    <mergeCell ref="J9:K9"/>
    <mergeCell ref="D10:E10"/>
    <mergeCell ref="F10:K10"/>
    <mergeCell ref="D11:E11"/>
  </mergeCells>
  <pageMargins left="0.7" right="0.7" top="0.75" bottom="0.75" header="0.3" footer="0.3"/>
  <pageSetup scale="56" orientation="portrait" r:id="rId1"/>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44F6-2F87-4637-B5DB-762202A7756C}">
  <dimension ref="B2:E78"/>
  <sheetViews>
    <sheetView topLeftCell="A7" workbookViewId="0">
      <selection activeCell="C18" sqref="C18"/>
    </sheetView>
  </sheetViews>
  <sheetFormatPr baseColWidth="10" defaultRowHeight="12.75" x14ac:dyDescent="0.2"/>
  <cols>
    <col min="2" max="2" width="51.7109375" customWidth="1"/>
    <col min="3" max="3" width="49.28515625" bestFit="1" customWidth="1"/>
    <col min="4" max="4" width="35.28515625" bestFit="1" customWidth="1"/>
    <col min="5" max="5" width="67.28515625" bestFit="1" customWidth="1"/>
  </cols>
  <sheetData>
    <row r="2" spans="2:5" x14ac:dyDescent="0.2">
      <c r="B2" s="6" t="s">
        <v>313</v>
      </c>
    </row>
    <row r="3" spans="2:5" x14ac:dyDescent="0.2">
      <c r="B3" s="6" t="s">
        <v>0</v>
      </c>
    </row>
    <row r="4" spans="2:5" x14ac:dyDescent="0.2">
      <c r="B4" s="6" t="s">
        <v>349</v>
      </c>
    </row>
    <row r="5" spans="2:5" x14ac:dyDescent="0.2">
      <c r="B5" s="6" t="s">
        <v>350</v>
      </c>
    </row>
    <row r="6" spans="2:5" x14ac:dyDescent="0.2">
      <c r="B6" s="6" t="s">
        <v>351</v>
      </c>
    </row>
    <row r="8" spans="2:5" x14ac:dyDescent="0.2">
      <c r="B8" t="s">
        <v>352</v>
      </c>
    </row>
    <row r="11" spans="2:5" x14ac:dyDescent="0.2">
      <c r="B11" s="6" t="s">
        <v>353</v>
      </c>
      <c r="C11" s="6" t="s">
        <v>354</v>
      </c>
      <c r="D11" s="6" t="s">
        <v>355</v>
      </c>
      <c r="E11" s="6" t="s">
        <v>356</v>
      </c>
    </row>
    <row r="12" spans="2:5" ht="25.5" x14ac:dyDescent="0.2">
      <c r="B12" s="5" t="s">
        <v>16</v>
      </c>
      <c r="C12" s="9" t="s">
        <v>357</v>
      </c>
      <c r="D12" t="s">
        <v>610</v>
      </c>
      <c r="E12" t="s">
        <v>402</v>
      </c>
    </row>
    <row r="13" spans="2:5" ht="25.5" x14ac:dyDescent="0.2">
      <c r="B13" s="5" t="s">
        <v>18</v>
      </c>
      <c r="C13" s="9" t="s">
        <v>358</v>
      </c>
      <c r="D13" t="s">
        <v>611</v>
      </c>
      <c r="E13" t="s">
        <v>403</v>
      </c>
    </row>
    <row r="14" spans="2:5" ht="25.5" x14ac:dyDescent="0.2">
      <c r="B14" s="5" t="s">
        <v>20</v>
      </c>
      <c r="C14" s="9" t="s">
        <v>366</v>
      </c>
      <c r="D14" t="s">
        <v>612</v>
      </c>
      <c r="E14" t="s">
        <v>414</v>
      </c>
    </row>
    <row r="15" spans="2:5" ht="25.5" x14ac:dyDescent="0.2">
      <c r="B15" s="5" t="s">
        <v>22</v>
      </c>
      <c r="C15" s="9" t="s">
        <v>365</v>
      </c>
      <c r="D15" t="s">
        <v>613</v>
      </c>
      <c r="E15" t="s">
        <v>415</v>
      </c>
    </row>
    <row r="16" spans="2:5" ht="27" x14ac:dyDescent="0.2">
      <c r="B16" s="5" t="s">
        <v>26</v>
      </c>
      <c r="C16" s="9" t="s">
        <v>367</v>
      </c>
      <c r="D16" t="s">
        <v>614</v>
      </c>
      <c r="E16" t="s">
        <v>105</v>
      </c>
    </row>
    <row r="17" spans="2:5" ht="27" x14ac:dyDescent="0.2">
      <c r="B17" s="5" t="s">
        <v>28</v>
      </c>
      <c r="C17" s="9" t="s">
        <v>368</v>
      </c>
      <c r="D17" t="s">
        <v>615</v>
      </c>
      <c r="E17" t="s">
        <v>420</v>
      </c>
    </row>
    <row r="18" spans="2:5" ht="27" x14ac:dyDescent="0.2">
      <c r="B18" s="5" t="s">
        <v>30</v>
      </c>
      <c r="C18" s="9" t="s">
        <v>369</v>
      </c>
      <c r="D18" t="s">
        <v>616</v>
      </c>
      <c r="E18" t="s">
        <v>418</v>
      </c>
    </row>
    <row r="19" spans="2:5" ht="27" x14ac:dyDescent="0.2">
      <c r="B19" s="5" t="s">
        <v>32</v>
      </c>
      <c r="C19" s="9" t="s">
        <v>370</v>
      </c>
      <c r="D19" t="s">
        <v>617</v>
      </c>
      <c r="E19" t="s">
        <v>419</v>
      </c>
    </row>
    <row r="20" spans="2:5" ht="27" x14ac:dyDescent="0.2">
      <c r="B20" s="5" t="s">
        <v>34</v>
      </c>
      <c r="C20" s="9" t="s">
        <v>371</v>
      </c>
      <c r="D20" t="s">
        <v>618</v>
      </c>
      <c r="E20" t="s">
        <v>417</v>
      </c>
    </row>
    <row r="21" spans="2:5" ht="25.5" x14ac:dyDescent="0.2">
      <c r="B21" s="5" t="s">
        <v>36</v>
      </c>
      <c r="C21" s="9" t="s">
        <v>364</v>
      </c>
      <c r="D21" t="s">
        <v>619</v>
      </c>
      <c r="E21" t="s">
        <v>416</v>
      </c>
    </row>
    <row r="22" spans="2:5" ht="27" x14ac:dyDescent="0.2">
      <c r="B22" s="5" t="s">
        <v>38</v>
      </c>
      <c r="C22" s="9" t="s">
        <v>359</v>
      </c>
      <c r="D22" t="s">
        <v>620</v>
      </c>
      <c r="E22" t="s">
        <v>404</v>
      </c>
    </row>
    <row r="23" spans="2:5" ht="27" x14ac:dyDescent="0.2">
      <c r="B23" s="5" t="s">
        <v>40</v>
      </c>
      <c r="C23" s="9" t="s">
        <v>361</v>
      </c>
      <c r="D23" t="s">
        <v>621</v>
      </c>
      <c r="E23" t="s">
        <v>405</v>
      </c>
    </row>
    <row r="24" spans="2:5" ht="27" x14ac:dyDescent="0.2">
      <c r="B24" s="5" t="s">
        <v>42</v>
      </c>
      <c r="C24" s="9" t="s">
        <v>363</v>
      </c>
      <c r="D24" t="s">
        <v>622</v>
      </c>
      <c r="E24" t="s">
        <v>406</v>
      </c>
    </row>
    <row r="25" spans="2:5" ht="27" x14ac:dyDescent="0.2">
      <c r="B25" s="5" t="s">
        <v>44</v>
      </c>
      <c r="C25" s="9" t="s">
        <v>362</v>
      </c>
      <c r="D25" t="s">
        <v>623</v>
      </c>
      <c r="E25" t="s">
        <v>409</v>
      </c>
    </row>
    <row r="26" spans="2:5" ht="40.5" x14ac:dyDescent="0.2">
      <c r="B26" s="5" t="s">
        <v>46</v>
      </c>
      <c r="C26" s="9" t="s">
        <v>360</v>
      </c>
      <c r="D26" t="s">
        <v>624</v>
      </c>
      <c r="E26" t="s">
        <v>410</v>
      </c>
    </row>
    <row r="27" spans="2:5" ht="27" x14ac:dyDescent="0.2">
      <c r="B27" s="5" t="s">
        <v>48</v>
      </c>
      <c r="C27" s="9" t="s">
        <v>395</v>
      </c>
      <c r="D27" t="s">
        <v>625</v>
      </c>
      <c r="E27" t="s">
        <v>411</v>
      </c>
    </row>
    <row r="28" spans="2:5" ht="27" x14ac:dyDescent="0.2">
      <c r="B28" s="5" t="s">
        <v>50</v>
      </c>
      <c r="C28" s="9" t="s">
        <v>397</v>
      </c>
      <c r="D28" t="s">
        <v>626</v>
      </c>
      <c r="E28" t="s">
        <v>407</v>
      </c>
    </row>
    <row r="29" spans="2:5" ht="40.5" x14ac:dyDescent="0.2">
      <c r="B29" s="5" t="s">
        <v>52</v>
      </c>
      <c r="C29" s="9" t="s">
        <v>396</v>
      </c>
      <c r="D29" t="s">
        <v>627</v>
      </c>
      <c r="E29" t="s">
        <v>412</v>
      </c>
    </row>
    <row r="30" spans="2:5" ht="27" x14ac:dyDescent="0.2">
      <c r="B30" s="5" t="s">
        <v>54</v>
      </c>
      <c r="C30" s="9" t="s">
        <v>398</v>
      </c>
      <c r="D30" t="s">
        <v>628</v>
      </c>
      <c r="E30" t="s">
        <v>413</v>
      </c>
    </row>
    <row r="31" spans="2:5" ht="27" x14ac:dyDescent="0.2">
      <c r="B31" s="5" t="s">
        <v>56</v>
      </c>
      <c r="C31" s="9" t="s">
        <v>399</v>
      </c>
      <c r="D31" t="s">
        <v>629</v>
      </c>
      <c r="E31" t="s">
        <v>408</v>
      </c>
    </row>
    <row r="32" spans="2:5" ht="38.25" x14ac:dyDescent="0.2">
      <c r="B32" s="5" t="s">
        <v>59</v>
      </c>
      <c r="C32" s="9" t="s">
        <v>400</v>
      </c>
      <c r="D32" t="s">
        <v>630</v>
      </c>
      <c r="E32" t="s">
        <v>451</v>
      </c>
    </row>
    <row r="33" spans="2:5" ht="27" x14ac:dyDescent="0.2">
      <c r="B33" s="5" t="s">
        <v>61</v>
      </c>
      <c r="C33" s="9" t="s">
        <v>401</v>
      </c>
      <c r="D33" t="s">
        <v>631</v>
      </c>
      <c r="E33" t="s">
        <v>452</v>
      </c>
    </row>
    <row r="34" spans="2:5" ht="38.25" x14ac:dyDescent="0.2">
      <c r="B34" s="5" t="s">
        <v>63</v>
      </c>
      <c r="C34" s="9" t="s">
        <v>392</v>
      </c>
      <c r="D34" t="s">
        <v>632</v>
      </c>
      <c r="E34" t="s">
        <v>449</v>
      </c>
    </row>
    <row r="35" spans="2:5" ht="38.25" x14ac:dyDescent="0.2">
      <c r="B35" s="5" t="s">
        <v>65</v>
      </c>
      <c r="C35" s="9" t="s">
        <v>394</v>
      </c>
      <c r="D35" t="s">
        <v>633</v>
      </c>
      <c r="E35" t="s">
        <v>450</v>
      </c>
    </row>
    <row r="36" spans="2:5" ht="38.25" x14ac:dyDescent="0.2">
      <c r="B36" s="5" t="s">
        <v>67</v>
      </c>
      <c r="C36" s="9" t="s">
        <v>393</v>
      </c>
      <c r="D36" t="s">
        <v>634</v>
      </c>
      <c r="E36" t="s">
        <v>456</v>
      </c>
    </row>
    <row r="37" spans="2:5" ht="27" x14ac:dyDescent="0.2">
      <c r="B37" s="5" t="s">
        <v>69</v>
      </c>
      <c r="C37" s="9" t="s">
        <v>373</v>
      </c>
      <c r="D37" t="s">
        <v>635</v>
      </c>
      <c r="E37" t="s">
        <v>453</v>
      </c>
    </row>
    <row r="38" spans="2:5" ht="27" x14ac:dyDescent="0.2">
      <c r="B38" s="5" t="s">
        <v>71</v>
      </c>
      <c r="C38" s="9" t="s">
        <v>372</v>
      </c>
      <c r="D38" t="s">
        <v>636</v>
      </c>
      <c r="E38" t="s">
        <v>454</v>
      </c>
    </row>
    <row r="39" spans="2:5" ht="38.25" x14ac:dyDescent="0.2">
      <c r="B39" s="5" t="s">
        <v>73</v>
      </c>
      <c r="C39" s="9" t="s">
        <v>375</v>
      </c>
      <c r="D39" t="s">
        <v>637</v>
      </c>
      <c r="E39" t="s">
        <v>455</v>
      </c>
    </row>
    <row r="40" spans="2:5" ht="38.25" x14ac:dyDescent="0.2">
      <c r="B40" s="5" t="s">
        <v>75</v>
      </c>
      <c r="C40" s="9" t="s">
        <v>376</v>
      </c>
      <c r="E40" t="s">
        <v>428</v>
      </c>
    </row>
    <row r="41" spans="2:5" ht="25.5" x14ac:dyDescent="0.2">
      <c r="B41" s="5" t="s">
        <v>83</v>
      </c>
      <c r="C41" s="9" t="s">
        <v>377</v>
      </c>
      <c r="E41" t="s">
        <v>437</v>
      </c>
    </row>
    <row r="42" spans="2:5" ht="40.5" x14ac:dyDescent="0.2">
      <c r="B42" s="5" t="s">
        <v>85</v>
      </c>
      <c r="C42" s="9" t="s">
        <v>374</v>
      </c>
      <c r="E42" t="s">
        <v>438</v>
      </c>
    </row>
    <row r="43" spans="2:5" ht="38.25" x14ac:dyDescent="0.2">
      <c r="B43" s="5" t="s">
        <v>87</v>
      </c>
      <c r="C43" s="9" t="s">
        <v>378</v>
      </c>
      <c r="E43" t="s">
        <v>429</v>
      </c>
    </row>
    <row r="44" spans="2:5" ht="38.25" x14ac:dyDescent="0.2">
      <c r="B44" s="5" t="s">
        <v>89</v>
      </c>
      <c r="C44" s="9" t="s">
        <v>389</v>
      </c>
      <c r="E44" t="s">
        <v>430</v>
      </c>
    </row>
    <row r="45" spans="2:5" ht="38.25" x14ac:dyDescent="0.2">
      <c r="B45" s="5" t="s">
        <v>91</v>
      </c>
      <c r="C45" s="9" t="s">
        <v>388</v>
      </c>
      <c r="E45" t="s">
        <v>431</v>
      </c>
    </row>
    <row r="46" spans="2:5" ht="27" x14ac:dyDescent="0.2">
      <c r="B46" s="5" t="s">
        <v>93</v>
      </c>
      <c r="C46" s="9" t="s">
        <v>387</v>
      </c>
      <c r="E46" t="s">
        <v>432</v>
      </c>
    </row>
    <row r="47" spans="2:5" ht="38.25" x14ac:dyDescent="0.2">
      <c r="B47" s="5" t="s">
        <v>95</v>
      </c>
      <c r="C47" s="9" t="s">
        <v>390</v>
      </c>
      <c r="E47" t="s">
        <v>433</v>
      </c>
    </row>
    <row r="48" spans="2:5" ht="38.25" x14ac:dyDescent="0.2">
      <c r="B48" s="5" t="s">
        <v>24</v>
      </c>
      <c r="C48" s="9" t="s">
        <v>391</v>
      </c>
      <c r="E48" t="s">
        <v>434</v>
      </c>
    </row>
    <row r="49" spans="2:5" ht="27" x14ac:dyDescent="0.2">
      <c r="B49" s="5" t="s">
        <v>97</v>
      </c>
      <c r="C49" s="9" t="s">
        <v>379</v>
      </c>
      <c r="E49" t="s">
        <v>435</v>
      </c>
    </row>
    <row r="50" spans="2:5" ht="38.25" x14ac:dyDescent="0.2">
      <c r="B50" s="5" t="s">
        <v>99</v>
      </c>
      <c r="C50" s="9" t="s">
        <v>380</v>
      </c>
      <c r="E50" t="s">
        <v>436</v>
      </c>
    </row>
    <row r="51" spans="2:5" ht="25.5" x14ac:dyDescent="0.2">
      <c r="B51" s="5" t="s">
        <v>101</v>
      </c>
      <c r="C51" s="9" t="s">
        <v>381</v>
      </c>
      <c r="E51" t="s">
        <v>421</v>
      </c>
    </row>
    <row r="52" spans="2:5" ht="38.25" x14ac:dyDescent="0.2">
      <c r="B52" s="5" t="s">
        <v>103</v>
      </c>
      <c r="C52" s="9" t="s">
        <v>382</v>
      </c>
      <c r="E52" t="s">
        <v>422</v>
      </c>
    </row>
    <row r="53" spans="2:5" ht="25.5" x14ac:dyDescent="0.2">
      <c r="B53" s="5" t="s">
        <v>105</v>
      </c>
      <c r="C53" s="9" t="s">
        <v>383</v>
      </c>
      <c r="E53" t="s">
        <v>423</v>
      </c>
    </row>
    <row r="54" spans="2:5" ht="38.25" x14ac:dyDescent="0.2">
      <c r="B54" s="5" t="s">
        <v>107</v>
      </c>
      <c r="C54" s="9" t="s">
        <v>385</v>
      </c>
      <c r="E54" t="s">
        <v>427</v>
      </c>
    </row>
    <row r="55" spans="2:5" ht="38.25" x14ac:dyDescent="0.2">
      <c r="B55" s="5" t="s">
        <v>109</v>
      </c>
      <c r="C55" s="9" t="s">
        <v>384</v>
      </c>
      <c r="E55" t="s">
        <v>424</v>
      </c>
    </row>
    <row r="56" spans="2:5" ht="38.25" x14ac:dyDescent="0.2">
      <c r="B56" s="5" t="s">
        <v>111</v>
      </c>
      <c r="C56" s="9" t="s">
        <v>386</v>
      </c>
      <c r="E56" t="s">
        <v>425</v>
      </c>
    </row>
    <row r="57" spans="2:5" ht="27" x14ac:dyDescent="0.2">
      <c r="B57" s="5" t="s">
        <v>113</v>
      </c>
      <c r="E57" t="s">
        <v>426</v>
      </c>
    </row>
    <row r="58" spans="2:5" ht="13.5" x14ac:dyDescent="0.2">
      <c r="B58" s="5" t="s">
        <v>115</v>
      </c>
      <c r="E58" t="s">
        <v>439</v>
      </c>
    </row>
    <row r="59" spans="2:5" ht="13.5" x14ac:dyDescent="0.2">
      <c r="B59" s="5" t="s">
        <v>117</v>
      </c>
      <c r="E59" t="s">
        <v>442</v>
      </c>
    </row>
    <row r="60" spans="2:5" ht="13.5" x14ac:dyDescent="0.2">
      <c r="B60" s="5" t="s">
        <v>119</v>
      </c>
      <c r="E60" t="s">
        <v>441</v>
      </c>
    </row>
    <row r="61" spans="2:5" ht="13.5" x14ac:dyDescent="0.2">
      <c r="B61" s="5" t="s">
        <v>121</v>
      </c>
      <c r="E61" t="s">
        <v>445</v>
      </c>
    </row>
    <row r="62" spans="2:5" ht="27" x14ac:dyDescent="0.2">
      <c r="B62" s="5" t="s">
        <v>123</v>
      </c>
      <c r="E62" t="s">
        <v>444</v>
      </c>
    </row>
    <row r="63" spans="2:5" ht="13.5" x14ac:dyDescent="0.2">
      <c r="B63" s="5" t="s">
        <v>77</v>
      </c>
      <c r="E63" t="s">
        <v>443</v>
      </c>
    </row>
    <row r="64" spans="2:5" ht="13.5" x14ac:dyDescent="0.2">
      <c r="B64" s="5" t="s">
        <v>79</v>
      </c>
      <c r="E64" t="s">
        <v>448</v>
      </c>
    </row>
    <row r="65" spans="2:5" ht="13.5" x14ac:dyDescent="0.2">
      <c r="B65" s="5" t="s">
        <v>81</v>
      </c>
      <c r="E65" t="s">
        <v>446</v>
      </c>
    </row>
    <row r="66" spans="2:5" ht="13.5" x14ac:dyDescent="0.2">
      <c r="B66" s="5" t="s">
        <v>125</v>
      </c>
      <c r="E66" t="s">
        <v>447</v>
      </c>
    </row>
    <row r="67" spans="2:5" ht="27" x14ac:dyDescent="0.2">
      <c r="B67" s="5" t="s">
        <v>127</v>
      </c>
      <c r="E67" t="s">
        <v>440</v>
      </c>
    </row>
    <row r="68" spans="2:5" ht="27" x14ac:dyDescent="0.2">
      <c r="B68" s="5" t="s">
        <v>129</v>
      </c>
    </row>
    <row r="69" spans="2:5" ht="27" x14ac:dyDescent="0.2">
      <c r="B69" s="5" t="s">
        <v>131</v>
      </c>
    </row>
    <row r="70" spans="2:5" ht="27" x14ac:dyDescent="0.2">
      <c r="B70" s="5" t="s">
        <v>133</v>
      </c>
    </row>
    <row r="71" spans="2:5" ht="27" x14ac:dyDescent="0.2">
      <c r="B71" s="5" t="s">
        <v>135</v>
      </c>
    </row>
    <row r="72" spans="2:5" ht="27" x14ac:dyDescent="0.2">
      <c r="B72" s="5" t="s">
        <v>137</v>
      </c>
    </row>
    <row r="73" spans="2:5" ht="13.5" x14ac:dyDescent="0.2">
      <c r="B73" s="5" t="s">
        <v>139</v>
      </c>
    </row>
    <row r="74" spans="2:5" ht="13.5" x14ac:dyDescent="0.2">
      <c r="B74" s="5" t="s">
        <v>141</v>
      </c>
    </row>
    <row r="75" spans="2:5" ht="27" x14ac:dyDescent="0.2">
      <c r="B75" s="5" t="s">
        <v>143</v>
      </c>
    </row>
    <row r="76" spans="2:5" ht="27" x14ac:dyDescent="0.2">
      <c r="B76" s="5" t="s">
        <v>145</v>
      </c>
    </row>
    <row r="77" spans="2:5" ht="27" x14ac:dyDescent="0.2">
      <c r="B77" s="5" t="s">
        <v>147</v>
      </c>
    </row>
    <row r="78" spans="2:5" ht="27" x14ac:dyDescent="0.2">
      <c r="B78" s="5" t="s">
        <v>149</v>
      </c>
    </row>
  </sheetData>
  <sheetProtection algorithmName="SHA-512" hashValue="UvUEYhk87N+7kb9GBYMTHEV8pg7KL13qY7bFLZxp8c77tyX4xnXvEmHsLnbPd5yGeAIe9VnLLV40TXmCFrvcuA==" saltValue="Q/M1s7MYgNj0IHiXO+UOUA==" spinCount="100000" sheet="1" objects="1" scenarios="1"/>
  <sortState xmlns:xlrd2="http://schemas.microsoft.com/office/spreadsheetml/2017/richdata2" ref="E12:E67">
    <sortCondition ref="E12:E6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C224-23C6-431D-9D08-E5A09C9ECD44}">
  <dimension ref="A2:C185"/>
  <sheetViews>
    <sheetView topLeftCell="A150" workbookViewId="0">
      <selection activeCell="C18" sqref="C18"/>
    </sheetView>
  </sheetViews>
  <sheetFormatPr baseColWidth="10" defaultRowHeight="12.75" x14ac:dyDescent="0.2"/>
  <cols>
    <col min="1" max="1" width="70.7109375" customWidth="1"/>
    <col min="2" max="2" width="19.28515625" bestFit="1" customWidth="1"/>
  </cols>
  <sheetData>
    <row r="2" spans="1:3" x14ac:dyDescent="0.2">
      <c r="B2" cm="1">
        <f t="array" ref="B2:C2">+IF('F-A-CAL-11'!J6:K6="MinAmbiente","MinAmbientePlanta",IF('F-A-CAL-11'!J6:K6="IDEAM","IDEAMPlanta",IF('F-A-CAL-11'!J6:K6="ANLA","ANLAPlanta",IF('F-A-CAL-11'!J6:K6="PNNC","PNNCPlanta",0))))</f>
        <v>0</v>
      </c>
      <c r="C2">
        <v>0</v>
      </c>
    </row>
    <row r="4" spans="1:3" ht="13.5" thickBot="1" x14ac:dyDescent="0.25"/>
    <row r="5" spans="1:3" ht="13.5" thickBot="1" x14ac:dyDescent="0.25">
      <c r="A5" s="18" t="s">
        <v>652</v>
      </c>
      <c r="B5" s="12"/>
    </row>
    <row r="6" spans="1:3" ht="14.25" thickBot="1" x14ac:dyDescent="0.25">
      <c r="A6" s="16" t="s">
        <v>510</v>
      </c>
      <c r="B6" s="13"/>
    </row>
    <row r="7" spans="1:3" ht="14.25" thickBot="1" x14ac:dyDescent="0.25">
      <c r="A7" s="16" t="s">
        <v>511</v>
      </c>
      <c r="B7" s="13"/>
    </row>
    <row r="8" spans="1:3" ht="14.25" thickBot="1" x14ac:dyDescent="0.25">
      <c r="A8" s="16" t="s">
        <v>504</v>
      </c>
      <c r="B8" s="13"/>
    </row>
    <row r="9" spans="1:3" ht="14.25" thickBot="1" x14ac:dyDescent="0.25">
      <c r="A9" s="16" t="s">
        <v>505</v>
      </c>
      <c r="B9" s="13"/>
    </row>
    <row r="10" spans="1:3" ht="14.25" thickBot="1" x14ac:dyDescent="0.25">
      <c r="A10" s="16" t="s">
        <v>506</v>
      </c>
      <c r="B10" s="13"/>
    </row>
    <row r="11" spans="1:3" ht="14.25" thickBot="1" x14ac:dyDescent="0.25">
      <c r="A11" s="16" t="s">
        <v>507</v>
      </c>
      <c r="B11" s="13"/>
    </row>
    <row r="12" spans="1:3" ht="14.25" thickBot="1" x14ac:dyDescent="0.25">
      <c r="A12" s="16" t="s">
        <v>508</v>
      </c>
      <c r="B12" s="13"/>
    </row>
    <row r="13" spans="1:3" ht="14.25" thickBot="1" x14ac:dyDescent="0.25">
      <c r="A13" s="16" t="s">
        <v>509</v>
      </c>
      <c r="B13" s="13"/>
    </row>
    <row r="14" spans="1:3" ht="14.25" thickBot="1" x14ac:dyDescent="0.25">
      <c r="A14" s="16" t="s">
        <v>513</v>
      </c>
      <c r="B14" s="13"/>
    </row>
    <row r="15" spans="1:3" ht="14.25" thickBot="1" x14ac:dyDescent="0.25">
      <c r="A15" s="16" t="s">
        <v>512</v>
      </c>
      <c r="B15" s="13"/>
    </row>
    <row r="16" spans="1:3" ht="14.25" thickBot="1" x14ac:dyDescent="0.25">
      <c r="A16" s="16" t="s">
        <v>514</v>
      </c>
      <c r="B16" s="13"/>
    </row>
    <row r="17" spans="1:2" ht="14.25" thickBot="1" x14ac:dyDescent="0.25">
      <c r="A17" s="16" t="s">
        <v>515</v>
      </c>
      <c r="B17" s="13"/>
    </row>
    <row r="18" spans="1:2" ht="14.25" thickBot="1" x14ac:dyDescent="0.25">
      <c r="A18" s="16" t="s">
        <v>516</v>
      </c>
      <c r="B18" s="13"/>
    </row>
    <row r="19" spans="1:2" ht="14.25" thickBot="1" x14ac:dyDescent="0.25">
      <c r="A19" s="21" t="s">
        <v>657</v>
      </c>
      <c r="B19" s="13"/>
    </row>
    <row r="20" spans="1:2" ht="14.25" thickBot="1" x14ac:dyDescent="0.25">
      <c r="A20" s="21" t="s">
        <v>658</v>
      </c>
      <c r="B20" s="13"/>
    </row>
    <row r="21" spans="1:2" ht="14.25" thickBot="1" x14ac:dyDescent="0.25">
      <c r="A21" s="21" t="s">
        <v>656</v>
      </c>
      <c r="B21" s="14"/>
    </row>
    <row r="22" spans="1:2" ht="14.25" thickBot="1" x14ac:dyDescent="0.25">
      <c r="A22" s="21" t="s">
        <v>517</v>
      </c>
      <c r="B22" s="13"/>
    </row>
    <row r="23" spans="1:2" ht="14.25" thickBot="1" x14ac:dyDescent="0.25">
      <c r="A23" s="21" t="s">
        <v>518</v>
      </c>
      <c r="B23" s="13"/>
    </row>
    <row r="24" spans="1:2" ht="14.25" thickBot="1" x14ac:dyDescent="0.25">
      <c r="A24" s="21" t="s">
        <v>519</v>
      </c>
      <c r="B24" s="13"/>
    </row>
    <row r="25" spans="1:2" ht="14.25" thickBot="1" x14ac:dyDescent="0.25">
      <c r="A25" s="16" t="s">
        <v>520</v>
      </c>
      <c r="B25" s="13"/>
    </row>
    <row r="26" spans="1:2" ht="14.25" thickBot="1" x14ac:dyDescent="0.25">
      <c r="A26" s="16" t="s">
        <v>58</v>
      </c>
      <c r="B26" s="13"/>
    </row>
    <row r="27" spans="1:2" ht="14.25" thickBot="1" x14ac:dyDescent="0.25">
      <c r="A27" s="16" t="s">
        <v>521</v>
      </c>
      <c r="B27" s="13"/>
    </row>
    <row r="28" spans="1:2" ht="14.25" thickBot="1" x14ac:dyDescent="0.25">
      <c r="A28" s="16" t="s">
        <v>522</v>
      </c>
      <c r="B28" s="13"/>
    </row>
    <row r="29" spans="1:2" ht="14.25" thickBot="1" x14ac:dyDescent="0.25">
      <c r="A29" s="16" t="s">
        <v>523</v>
      </c>
      <c r="B29" s="13"/>
    </row>
    <row r="30" spans="1:2" ht="14.25" thickBot="1" x14ac:dyDescent="0.25">
      <c r="A30" s="16" t="s">
        <v>524</v>
      </c>
      <c r="B30" s="13"/>
    </row>
    <row r="31" spans="1:2" ht="14.25" thickBot="1" x14ac:dyDescent="0.25">
      <c r="A31" s="16" t="s">
        <v>525</v>
      </c>
      <c r="B31" s="13"/>
    </row>
    <row r="32" spans="1:2" ht="14.25" thickBot="1" x14ac:dyDescent="0.25">
      <c r="A32" s="16" t="s">
        <v>526</v>
      </c>
      <c r="B32" s="13"/>
    </row>
    <row r="33" spans="1:2" ht="14.25" thickBot="1" x14ac:dyDescent="0.25">
      <c r="A33" s="16" t="s">
        <v>527</v>
      </c>
      <c r="B33" s="13"/>
    </row>
    <row r="34" spans="1:2" ht="14.25" thickBot="1" x14ac:dyDescent="0.25">
      <c r="A34" s="16" t="s">
        <v>528</v>
      </c>
      <c r="B34" s="13"/>
    </row>
    <row r="35" spans="1:2" ht="14.25" thickBot="1" x14ac:dyDescent="0.25">
      <c r="A35" s="16" t="s">
        <v>529</v>
      </c>
      <c r="B35" s="13"/>
    </row>
    <row r="36" spans="1:2" ht="14.25" thickBot="1" x14ac:dyDescent="0.25">
      <c r="A36" s="16" t="s">
        <v>530</v>
      </c>
      <c r="B36" s="13"/>
    </row>
    <row r="37" spans="1:2" ht="14.25" thickBot="1" x14ac:dyDescent="0.25">
      <c r="A37" s="16" t="s">
        <v>531</v>
      </c>
      <c r="B37" s="13"/>
    </row>
    <row r="38" spans="1:2" ht="14.25" thickBot="1" x14ac:dyDescent="0.25">
      <c r="A38" s="16" t="s">
        <v>532</v>
      </c>
      <c r="B38" s="14"/>
    </row>
    <row r="39" spans="1:2" ht="14.25" thickBot="1" x14ac:dyDescent="0.25">
      <c r="A39" s="16" t="s">
        <v>533</v>
      </c>
      <c r="B39" s="13"/>
    </row>
    <row r="40" spans="1:2" ht="14.25" thickBot="1" x14ac:dyDescent="0.25">
      <c r="A40" s="16" t="s">
        <v>534</v>
      </c>
      <c r="B40" s="13"/>
    </row>
    <row r="41" spans="1:2" ht="14.25" thickBot="1" x14ac:dyDescent="0.25">
      <c r="A41" s="16" t="s">
        <v>535</v>
      </c>
      <c r="B41" s="13"/>
    </row>
    <row r="42" spans="1:2" ht="14.25" thickBot="1" x14ac:dyDescent="0.25">
      <c r="A42" s="16" t="s">
        <v>536</v>
      </c>
      <c r="B42" s="13"/>
    </row>
    <row r="43" spans="1:2" ht="14.25" thickBot="1" x14ac:dyDescent="0.25">
      <c r="A43" s="16" t="s">
        <v>537</v>
      </c>
      <c r="B43" s="13"/>
    </row>
    <row r="44" spans="1:2" ht="14.25" thickBot="1" x14ac:dyDescent="0.25">
      <c r="A44" s="16" t="s">
        <v>538</v>
      </c>
      <c r="B44" s="13"/>
    </row>
    <row r="45" spans="1:2" ht="14.25" thickBot="1" x14ac:dyDescent="0.25">
      <c r="A45" s="16" t="s">
        <v>539</v>
      </c>
      <c r="B45" s="13"/>
    </row>
    <row r="46" spans="1:2" ht="14.25" thickBot="1" x14ac:dyDescent="0.25">
      <c r="A46" s="16" t="s">
        <v>540</v>
      </c>
      <c r="B46" s="13"/>
    </row>
    <row r="47" spans="1:2" ht="14.25" thickBot="1" x14ac:dyDescent="0.25">
      <c r="A47" s="16" t="s">
        <v>609</v>
      </c>
      <c r="B47" s="13"/>
    </row>
    <row r="48" spans="1:2" ht="14.25" thickBot="1" x14ac:dyDescent="0.25">
      <c r="A48" s="16" t="s">
        <v>541</v>
      </c>
      <c r="B48" s="13"/>
    </row>
    <row r="49" spans="1:2" ht="14.25" thickBot="1" x14ac:dyDescent="0.25">
      <c r="A49" s="16" t="s">
        <v>542</v>
      </c>
      <c r="B49" s="13"/>
    </row>
    <row r="50" spans="1:2" ht="14.25" thickBot="1" x14ac:dyDescent="0.25">
      <c r="A50" s="16" t="s">
        <v>543</v>
      </c>
      <c r="B50" s="13"/>
    </row>
    <row r="51" spans="1:2" ht="14.25" thickBot="1" x14ac:dyDescent="0.25">
      <c r="A51" s="16" t="s">
        <v>544</v>
      </c>
      <c r="B51" s="13"/>
    </row>
    <row r="52" spans="1:2" ht="14.25" thickBot="1" x14ac:dyDescent="0.25">
      <c r="A52" s="16" t="s">
        <v>662</v>
      </c>
      <c r="B52" s="13"/>
    </row>
    <row r="53" spans="1:2" ht="13.5" x14ac:dyDescent="0.2">
      <c r="A53" s="23" t="s">
        <v>662</v>
      </c>
    </row>
    <row r="55" spans="1:2" ht="13.5" thickBot="1" x14ac:dyDescent="0.25">
      <c r="A55" t="s">
        <v>653</v>
      </c>
      <c r="B55" s="12"/>
    </row>
    <row r="56" spans="1:2" ht="14.25" thickBot="1" x14ac:dyDescent="0.25">
      <c r="A56" s="16" t="s">
        <v>589</v>
      </c>
      <c r="B56" s="13"/>
    </row>
    <row r="57" spans="1:2" ht="14.25" thickBot="1" x14ac:dyDescent="0.25">
      <c r="A57" s="16" t="s">
        <v>511</v>
      </c>
      <c r="B57" s="13"/>
    </row>
    <row r="58" spans="1:2" ht="14.25" thickBot="1" x14ac:dyDescent="0.25">
      <c r="A58" s="16" t="s">
        <v>506</v>
      </c>
      <c r="B58" s="13"/>
    </row>
    <row r="59" spans="1:2" ht="14.25" thickBot="1" x14ac:dyDescent="0.25">
      <c r="A59" s="16" t="s">
        <v>573</v>
      </c>
      <c r="B59" s="13"/>
    </row>
    <row r="60" spans="1:2" ht="14.25" thickBot="1" x14ac:dyDescent="0.25">
      <c r="A60" s="16" t="s">
        <v>574</v>
      </c>
      <c r="B60" s="13"/>
    </row>
    <row r="61" spans="1:2" ht="14.25" thickBot="1" x14ac:dyDescent="0.25">
      <c r="A61" s="16" t="s">
        <v>575</v>
      </c>
      <c r="B61" s="13"/>
    </row>
    <row r="62" spans="1:2" ht="14.25" thickBot="1" x14ac:dyDescent="0.25">
      <c r="A62" s="16" t="s">
        <v>576</v>
      </c>
      <c r="B62" s="13"/>
    </row>
    <row r="63" spans="1:2" ht="14.25" thickBot="1" x14ac:dyDescent="0.25">
      <c r="A63" s="16" t="s">
        <v>577</v>
      </c>
      <c r="B63" s="17"/>
    </row>
    <row r="64" spans="1:2" ht="14.25" thickBot="1" x14ac:dyDescent="0.25">
      <c r="A64" s="16" t="s">
        <v>578</v>
      </c>
      <c r="B64" s="13"/>
    </row>
    <row r="65" spans="1:2" ht="14.25" thickBot="1" x14ac:dyDescent="0.25">
      <c r="A65" s="16" t="s">
        <v>579</v>
      </c>
      <c r="B65" s="13"/>
    </row>
    <row r="66" spans="1:2" ht="14.25" thickBot="1" x14ac:dyDescent="0.25">
      <c r="A66" s="16" t="s">
        <v>580</v>
      </c>
      <c r="B66" s="13"/>
    </row>
    <row r="67" spans="1:2" ht="14.25" thickBot="1" x14ac:dyDescent="0.25">
      <c r="A67" s="16" t="s">
        <v>581</v>
      </c>
      <c r="B67" s="17"/>
    </row>
    <row r="68" spans="1:2" ht="14.25" thickBot="1" x14ac:dyDescent="0.25">
      <c r="A68" s="16" t="s">
        <v>601</v>
      </c>
      <c r="B68" s="13"/>
    </row>
    <row r="69" spans="1:2" ht="14.25" thickBot="1" x14ac:dyDescent="0.25">
      <c r="A69" s="16" t="s">
        <v>515</v>
      </c>
      <c r="B69" s="13"/>
    </row>
    <row r="70" spans="1:2" ht="14.25" thickBot="1" x14ac:dyDescent="0.25">
      <c r="A70" s="16" t="s">
        <v>516</v>
      </c>
      <c r="B70" s="13"/>
    </row>
    <row r="71" spans="1:2" ht="14.25" thickBot="1" x14ac:dyDescent="0.25">
      <c r="A71" s="16" t="s">
        <v>607</v>
      </c>
      <c r="B71" s="13"/>
    </row>
    <row r="72" spans="1:2" ht="14.25" thickBot="1" x14ac:dyDescent="0.25">
      <c r="A72" s="16" t="s">
        <v>546</v>
      </c>
      <c r="B72" s="14"/>
    </row>
    <row r="73" spans="1:2" ht="14.25" thickBot="1" x14ac:dyDescent="0.25">
      <c r="A73" s="16" t="s">
        <v>547</v>
      </c>
      <c r="B73" s="13"/>
    </row>
    <row r="74" spans="1:2" ht="14.25" thickBot="1" x14ac:dyDescent="0.25">
      <c r="A74" s="16" t="s">
        <v>548</v>
      </c>
      <c r="B74" s="13"/>
    </row>
    <row r="75" spans="1:2" ht="14.25" thickBot="1" x14ac:dyDescent="0.25">
      <c r="A75" s="16" t="s">
        <v>549</v>
      </c>
      <c r="B75" s="13"/>
    </row>
    <row r="76" spans="1:2" ht="14.25" thickBot="1" x14ac:dyDescent="0.25">
      <c r="A76" s="16" t="s">
        <v>550</v>
      </c>
      <c r="B76" s="13"/>
    </row>
    <row r="77" spans="1:2" ht="14.25" thickBot="1" x14ac:dyDescent="0.25">
      <c r="A77" s="16" t="s">
        <v>596</v>
      </c>
      <c r="B77" s="13"/>
    </row>
    <row r="78" spans="1:2" ht="14.25" thickBot="1" x14ac:dyDescent="0.25">
      <c r="A78" s="16" t="s">
        <v>597</v>
      </c>
      <c r="B78" s="13"/>
    </row>
    <row r="79" spans="1:2" ht="14.25" thickBot="1" x14ac:dyDescent="0.25">
      <c r="A79" s="16" t="s">
        <v>598</v>
      </c>
      <c r="B79" s="13"/>
    </row>
    <row r="80" spans="1:2" ht="14.25" thickBot="1" x14ac:dyDescent="0.25">
      <c r="A80" s="16" t="s">
        <v>599</v>
      </c>
      <c r="B80" s="13"/>
    </row>
    <row r="81" spans="1:2" ht="14.25" thickBot="1" x14ac:dyDescent="0.25">
      <c r="A81" s="16" t="s">
        <v>600</v>
      </c>
      <c r="B81" s="13"/>
    </row>
    <row r="82" spans="1:2" ht="14.25" thickBot="1" x14ac:dyDescent="0.25">
      <c r="A82" s="16" t="s">
        <v>568</v>
      </c>
      <c r="B82" s="13"/>
    </row>
    <row r="83" spans="1:2" ht="14.25" thickBot="1" x14ac:dyDescent="0.25">
      <c r="A83" s="16" t="s">
        <v>569</v>
      </c>
      <c r="B83" s="13"/>
    </row>
    <row r="84" spans="1:2" ht="14.25" thickBot="1" x14ac:dyDescent="0.25">
      <c r="A84" s="16" t="s">
        <v>570</v>
      </c>
      <c r="B84" s="13"/>
    </row>
    <row r="85" spans="1:2" ht="14.25" thickBot="1" x14ac:dyDescent="0.25">
      <c r="A85" s="16" t="s">
        <v>521</v>
      </c>
      <c r="B85" s="13"/>
    </row>
    <row r="86" spans="1:2" ht="14.25" thickBot="1" x14ac:dyDescent="0.25">
      <c r="A86" s="16" t="s">
        <v>523</v>
      </c>
      <c r="B86" s="13"/>
    </row>
    <row r="87" spans="1:2" ht="14.25" thickBot="1" x14ac:dyDescent="0.25">
      <c r="A87" s="16" t="s">
        <v>525</v>
      </c>
      <c r="B87" s="13"/>
    </row>
    <row r="88" spans="1:2" ht="14.25" thickBot="1" x14ac:dyDescent="0.25">
      <c r="A88" s="16" t="s">
        <v>526</v>
      </c>
      <c r="B88" s="13"/>
    </row>
    <row r="89" spans="1:2" ht="14.25" thickBot="1" x14ac:dyDescent="0.25">
      <c r="A89" s="16" t="s">
        <v>590</v>
      </c>
      <c r="B89" s="13"/>
    </row>
    <row r="90" spans="1:2" ht="14.25" thickBot="1" x14ac:dyDescent="0.25">
      <c r="A90" s="16" t="s">
        <v>591</v>
      </c>
      <c r="B90" s="13"/>
    </row>
    <row r="91" spans="1:2" ht="14.25" thickBot="1" x14ac:dyDescent="0.25">
      <c r="A91" s="16" t="s">
        <v>529</v>
      </c>
      <c r="B91" s="13"/>
    </row>
    <row r="92" spans="1:2" ht="14.25" thickBot="1" x14ac:dyDescent="0.25">
      <c r="A92" s="16" t="s">
        <v>530</v>
      </c>
      <c r="B92" s="13"/>
    </row>
    <row r="93" spans="1:2" ht="14.25" thickBot="1" x14ac:dyDescent="0.25">
      <c r="A93" s="16" t="s">
        <v>531</v>
      </c>
      <c r="B93" s="13"/>
    </row>
    <row r="94" spans="1:2" ht="14.25" thickBot="1" x14ac:dyDescent="0.25">
      <c r="A94" s="16" t="s">
        <v>592</v>
      </c>
      <c r="B94" s="13"/>
    </row>
    <row r="95" spans="1:2" ht="14.25" thickBot="1" x14ac:dyDescent="0.25">
      <c r="A95" s="16" t="s">
        <v>532</v>
      </c>
      <c r="B95" s="14"/>
    </row>
    <row r="96" spans="1:2" ht="14.25" thickBot="1" x14ac:dyDescent="0.25">
      <c r="A96" s="16" t="s">
        <v>562</v>
      </c>
      <c r="B96" s="13"/>
    </row>
    <row r="97" spans="1:2" ht="14.25" thickBot="1" x14ac:dyDescent="0.25">
      <c r="A97" s="16" t="s">
        <v>563</v>
      </c>
      <c r="B97" s="13"/>
    </row>
    <row r="98" spans="1:2" ht="14.25" thickBot="1" x14ac:dyDescent="0.25">
      <c r="A98" s="16" t="s">
        <v>564</v>
      </c>
      <c r="B98" s="17"/>
    </row>
    <row r="99" spans="1:2" ht="14.25" thickBot="1" x14ac:dyDescent="0.25">
      <c r="A99" s="16" t="s">
        <v>565</v>
      </c>
      <c r="B99" s="13"/>
    </row>
    <row r="100" spans="1:2" ht="14.25" thickBot="1" x14ac:dyDescent="0.25">
      <c r="A100" s="16" t="s">
        <v>566</v>
      </c>
      <c r="B100" s="17"/>
    </row>
    <row r="101" spans="1:2" ht="14.25" thickBot="1" x14ac:dyDescent="0.25">
      <c r="A101" s="16" t="s">
        <v>567</v>
      </c>
      <c r="B101" s="13"/>
    </row>
    <row r="102" spans="1:2" ht="14.25" thickBot="1" x14ac:dyDescent="0.25">
      <c r="A102" s="16" t="s">
        <v>571</v>
      </c>
      <c r="B102" s="13"/>
    </row>
    <row r="103" spans="1:2" ht="14.25" thickBot="1" x14ac:dyDescent="0.25">
      <c r="A103" s="16" t="s">
        <v>535</v>
      </c>
      <c r="B103" s="13"/>
    </row>
    <row r="104" spans="1:2" ht="14.25" thickBot="1" x14ac:dyDescent="0.25">
      <c r="A104" s="16" t="s">
        <v>572</v>
      </c>
      <c r="B104" s="13"/>
    </row>
    <row r="105" spans="1:2" ht="14.25" thickBot="1" x14ac:dyDescent="0.25">
      <c r="A105" s="16" t="s">
        <v>545</v>
      </c>
      <c r="B105" s="13"/>
    </row>
    <row r="106" spans="1:2" ht="14.25" thickBot="1" x14ac:dyDescent="0.25">
      <c r="A106" s="16" t="s">
        <v>551</v>
      </c>
      <c r="B106" s="13"/>
    </row>
    <row r="107" spans="1:2" ht="14.25" thickBot="1" x14ac:dyDescent="0.25">
      <c r="A107" s="16" t="s">
        <v>593</v>
      </c>
      <c r="B107" s="13"/>
    </row>
    <row r="108" spans="1:2" ht="14.25" thickBot="1" x14ac:dyDescent="0.25">
      <c r="A108" s="16" t="s">
        <v>552</v>
      </c>
      <c r="B108" s="13"/>
    </row>
    <row r="109" spans="1:2" ht="14.25" thickBot="1" x14ac:dyDescent="0.25">
      <c r="A109" s="16" t="s">
        <v>553</v>
      </c>
      <c r="B109" s="13"/>
    </row>
    <row r="110" spans="1:2" ht="14.25" thickBot="1" x14ac:dyDescent="0.25">
      <c r="A110" s="16" t="s">
        <v>554</v>
      </c>
      <c r="B110" s="13"/>
    </row>
    <row r="111" spans="1:2" ht="14.25" thickBot="1" x14ac:dyDescent="0.25">
      <c r="A111" s="16" t="s">
        <v>555</v>
      </c>
      <c r="B111" s="13"/>
    </row>
    <row r="112" spans="1:2" ht="14.25" thickBot="1" x14ac:dyDescent="0.25">
      <c r="A112" s="16" t="s">
        <v>556</v>
      </c>
      <c r="B112" s="17"/>
    </row>
    <row r="113" spans="1:2" ht="14.25" thickBot="1" x14ac:dyDescent="0.25">
      <c r="A113" s="16" t="s">
        <v>557</v>
      </c>
      <c r="B113" s="13"/>
    </row>
    <row r="114" spans="1:2" ht="14.25" thickBot="1" x14ac:dyDescent="0.25">
      <c r="A114" s="16" t="s">
        <v>558</v>
      </c>
      <c r="B114" s="13"/>
    </row>
    <row r="115" spans="1:2" ht="14.25" thickBot="1" x14ac:dyDescent="0.25">
      <c r="A115" s="16" t="s">
        <v>594</v>
      </c>
      <c r="B115" s="17"/>
    </row>
    <row r="116" spans="1:2" ht="14.25" thickBot="1" x14ac:dyDescent="0.25">
      <c r="A116" s="16" t="s">
        <v>595</v>
      </c>
      <c r="B116" s="13"/>
    </row>
    <row r="117" spans="1:2" ht="14.25" thickBot="1" x14ac:dyDescent="0.25">
      <c r="A117" s="16" t="s">
        <v>559</v>
      </c>
      <c r="B117" s="13"/>
    </row>
    <row r="120" spans="1:2" ht="13.5" thickBot="1" x14ac:dyDescent="0.25">
      <c r="A120" s="6" t="s">
        <v>654</v>
      </c>
      <c r="B120" s="12"/>
    </row>
    <row r="121" spans="1:2" ht="14.25" thickBot="1" x14ac:dyDescent="0.25">
      <c r="A121" s="16" t="s">
        <v>507</v>
      </c>
    </row>
    <row r="122" spans="1:2" ht="14.25" thickBot="1" x14ac:dyDescent="0.25">
      <c r="A122" s="16" t="s">
        <v>605</v>
      </c>
    </row>
    <row r="123" spans="1:2" ht="14.25" thickBot="1" x14ac:dyDescent="0.25">
      <c r="A123" s="16" t="s">
        <v>513</v>
      </c>
    </row>
    <row r="124" spans="1:2" ht="14.25" thickBot="1" x14ac:dyDescent="0.25">
      <c r="A124" s="16" t="s">
        <v>516</v>
      </c>
    </row>
    <row r="125" spans="1:2" ht="14.25" thickBot="1" x14ac:dyDescent="0.25">
      <c r="A125" s="16" t="s">
        <v>606</v>
      </c>
    </row>
    <row r="126" spans="1:2" ht="14.25" thickBot="1" x14ac:dyDescent="0.25">
      <c r="A126" s="16" t="s">
        <v>608</v>
      </c>
    </row>
    <row r="127" spans="1:2" ht="14.25" thickBot="1" x14ac:dyDescent="0.25">
      <c r="A127" s="16" t="s">
        <v>584</v>
      </c>
    </row>
    <row r="128" spans="1:2" ht="14.25" thickBot="1" x14ac:dyDescent="0.25">
      <c r="A128" s="16" t="s">
        <v>583</v>
      </c>
    </row>
    <row r="129" spans="1:1" ht="14.25" thickBot="1" x14ac:dyDescent="0.25">
      <c r="A129" s="16" t="s">
        <v>585</v>
      </c>
    </row>
    <row r="130" spans="1:1" ht="14.25" thickBot="1" x14ac:dyDescent="0.25">
      <c r="A130" s="16" t="s">
        <v>521</v>
      </c>
    </row>
    <row r="131" spans="1:1" ht="14.25" thickBot="1" x14ac:dyDescent="0.25">
      <c r="A131" s="16" t="s">
        <v>522</v>
      </c>
    </row>
    <row r="132" spans="1:1" ht="14.25" thickBot="1" x14ac:dyDescent="0.25">
      <c r="A132" s="16" t="s">
        <v>523</v>
      </c>
    </row>
    <row r="133" spans="1:1" ht="14.25" thickBot="1" x14ac:dyDescent="0.25">
      <c r="A133" s="16" t="s">
        <v>524</v>
      </c>
    </row>
    <row r="134" spans="1:1" ht="14.25" thickBot="1" x14ac:dyDescent="0.25">
      <c r="A134" s="16" t="s">
        <v>525</v>
      </c>
    </row>
    <row r="135" spans="1:1" ht="14.25" thickBot="1" x14ac:dyDescent="0.25">
      <c r="A135" s="16" t="s">
        <v>526</v>
      </c>
    </row>
    <row r="136" spans="1:1" ht="14.25" thickBot="1" x14ac:dyDescent="0.25">
      <c r="A136" s="16" t="s">
        <v>527</v>
      </c>
    </row>
    <row r="137" spans="1:1" ht="14.25" thickBot="1" x14ac:dyDescent="0.25">
      <c r="A137" s="16" t="s">
        <v>528</v>
      </c>
    </row>
    <row r="138" spans="1:1" ht="14.25" thickBot="1" x14ac:dyDescent="0.25">
      <c r="A138" s="16" t="s">
        <v>602</v>
      </c>
    </row>
    <row r="139" spans="1:1" ht="14.25" thickBot="1" x14ac:dyDescent="0.25">
      <c r="A139" s="16" t="s">
        <v>603</v>
      </c>
    </row>
    <row r="140" spans="1:1" ht="14.25" thickBot="1" x14ac:dyDescent="0.25">
      <c r="A140" s="16" t="s">
        <v>592</v>
      </c>
    </row>
    <row r="141" spans="1:1" ht="14.25" thickBot="1" x14ac:dyDescent="0.25">
      <c r="A141" s="16" t="s">
        <v>532</v>
      </c>
    </row>
    <row r="142" spans="1:1" ht="14.25" thickBot="1" x14ac:dyDescent="0.25">
      <c r="A142" s="16" t="s">
        <v>536</v>
      </c>
    </row>
    <row r="143" spans="1:1" ht="14.25" thickBot="1" x14ac:dyDescent="0.25">
      <c r="A143" s="16" t="s">
        <v>572</v>
      </c>
    </row>
    <row r="144" spans="1:1" ht="14.25" thickBot="1" x14ac:dyDescent="0.25">
      <c r="A144" s="16" t="s">
        <v>588</v>
      </c>
    </row>
    <row r="145" spans="1:1" ht="14.25" thickBot="1" x14ac:dyDescent="0.25">
      <c r="A145" s="16" t="s">
        <v>586</v>
      </c>
    </row>
    <row r="146" spans="1:1" ht="14.25" thickBot="1" x14ac:dyDescent="0.25">
      <c r="A146" s="16" t="s">
        <v>556</v>
      </c>
    </row>
    <row r="147" spans="1:1" ht="14.25" thickBot="1" x14ac:dyDescent="0.25">
      <c r="A147" s="16" t="s">
        <v>557</v>
      </c>
    </row>
    <row r="148" spans="1:1" ht="14.25" thickBot="1" x14ac:dyDescent="0.25">
      <c r="A148" s="16" t="s">
        <v>587</v>
      </c>
    </row>
    <row r="151" spans="1:1" ht="14.25" thickBot="1" x14ac:dyDescent="0.25">
      <c r="A151" s="20" t="s">
        <v>655</v>
      </c>
    </row>
    <row r="152" spans="1:1" ht="14.25" thickBot="1" x14ac:dyDescent="0.25">
      <c r="A152" s="16" t="s">
        <v>505</v>
      </c>
    </row>
    <row r="153" spans="1:1" ht="14.25" thickBot="1" x14ac:dyDescent="0.25">
      <c r="A153" s="16" t="s">
        <v>507</v>
      </c>
    </row>
    <row r="154" spans="1:1" ht="14.25" thickBot="1" x14ac:dyDescent="0.25">
      <c r="A154" s="16" t="s">
        <v>663</v>
      </c>
    </row>
    <row r="155" spans="1:1" ht="14.25" thickBot="1" x14ac:dyDescent="0.25">
      <c r="A155" s="16" t="s">
        <v>646</v>
      </c>
    </row>
    <row r="156" spans="1:1" ht="14.25" thickBot="1" x14ac:dyDescent="0.25">
      <c r="A156" s="16" t="s">
        <v>575</v>
      </c>
    </row>
    <row r="157" spans="1:1" ht="14.25" thickBot="1" x14ac:dyDescent="0.25">
      <c r="A157" s="16" t="s">
        <v>576</v>
      </c>
    </row>
    <row r="158" spans="1:1" ht="14.25" thickBot="1" x14ac:dyDescent="0.25">
      <c r="A158" s="16" t="s">
        <v>514</v>
      </c>
    </row>
    <row r="159" spans="1:1" ht="14.25" thickBot="1" x14ac:dyDescent="0.25">
      <c r="A159" s="16" t="s">
        <v>648</v>
      </c>
    </row>
    <row r="160" spans="1:1" ht="14.25" thickBot="1" x14ac:dyDescent="0.25">
      <c r="A160" s="16" t="s">
        <v>664</v>
      </c>
    </row>
    <row r="161" spans="1:1" ht="14.25" thickBot="1" x14ac:dyDescent="0.25">
      <c r="A161" s="16" t="s">
        <v>665</v>
      </c>
    </row>
    <row r="162" spans="1:1" ht="14.25" thickBot="1" x14ac:dyDescent="0.25">
      <c r="A162" s="16" t="s">
        <v>644</v>
      </c>
    </row>
    <row r="163" spans="1:1" ht="14.25" thickBot="1" x14ac:dyDescent="0.25">
      <c r="A163" s="16" t="s">
        <v>640</v>
      </c>
    </row>
    <row r="164" spans="1:1" ht="14.25" thickBot="1" x14ac:dyDescent="0.25">
      <c r="A164" s="16" t="s">
        <v>643</v>
      </c>
    </row>
    <row r="165" spans="1:1" ht="14.25" thickBot="1" x14ac:dyDescent="0.25">
      <c r="A165" s="16" t="s">
        <v>649</v>
      </c>
    </row>
    <row r="166" spans="1:1" ht="14.25" thickBot="1" x14ac:dyDescent="0.25">
      <c r="A166" s="16" t="s">
        <v>638</v>
      </c>
    </row>
    <row r="167" spans="1:1" ht="14.25" thickBot="1" x14ac:dyDescent="0.25">
      <c r="A167" s="16" t="s">
        <v>521</v>
      </c>
    </row>
    <row r="168" spans="1:1" ht="14.25" thickBot="1" x14ac:dyDescent="0.25">
      <c r="A168" s="16" t="s">
        <v>522</v>
      </c>
    </row>
    <row r="169" spans="1:1" ht="14.25" thickBot="1" x14ac:dyDescent="0.25">
      <c r="A169" s="16" t="s">
        <v>523</v>
      </c>
    </row>
    <row r="170" spans="1:1" ht="14.25" thickBot="1" x14ac:dyDescent="0.25">
      <c r="A170" s="16" t="s">
        <v>524</v>
      </c>
    </row>
    <row r="171" spans="1:1" ht="14.25" thickBot="1" x14ac:dyDescent="0.25">
      <c r="A171" s="16" t="s">
        <v>639</v>
      </c>
    </row>
    <row r="172" spans="1:1" ht="14.25" thickBot="1" x14ac:dyDescent="0.25">
      <c r="A172" s="16" t="s">
        <v>641</v>
      </c>
    </row>
    <row r="173" spans="1:1" ht="14.25" thickBot="1" x14ac:dyDescent="0.25">
      <c r="A173" s="16" t="s">
        <v>645</v>
      </c>
    </row>
    <row r="174" spans="1:1" ht="14.25" thickBot="1" x14ac:dyDescent="0.25">
      <c r="A174" s="16" t="s">
        <v>666</v>
      </c>
    </row>
    <row r="175" spans="1:1" ht="14.25" thickBot="1" x14ac:dyDescent="0.25">
      <c r="A175" s="16" t="s">
        <v>530</v>
      </c>
    </row>
    <row r="176" spans="1:1" ht="14.25" thickBot="1" x14ac:dyDescent="0.25">
      <c r="A176" s="16" t="s">
        <v>603</v>
      </c>
    </row>
    <row r="177" spans="1:1" ht="14.25" thickBot="1" x14ac:dyDescent="0.25">
      <c r="A177" s="16" t="s">
        <v>592</v>
      </c>
    </row>
    <row r="178" spans="1:1" ht="14.25" thickBot="1" x14ac:dyDescent="0.25">
      <c r="A178" s="16" t="s">
        <v>532</v>
      </c>
    </row>
    <row r="179" spans="1:1" ht="14.25" thickBot="1" x14ac:dyDescent="0.25">
      <c r="A179" s="16" t="s">
        <v>571</v>
      </c>
    </row>
    <row r="180" spans="1:1" ht="14.25" thickBot="1" x14ac:dyDescent="0.25">
      <c r="A180" s="16" t="s">
        <v>642</v>
      </c>
    </row>
    <row r="181" spans="1:1" ht="14.25" thickBot="1" x14ac:dyDescent="0.25">
      <c r="A181" s="16" t="s">
        <v>538</v>
      </c>
    </row>
    <row r="182" spans="1:1" ht="14.25" thickBot="1" x14ac:dyDescent="0.25">
      <c r="A182" s="16" t="s">
        <v>667</v>
      </c>
    </row>
    <row r="183" spans="1:1" ht="14.25" thickBot="1" x14ac:dyDescent="0.25">
      <c r="A183" s="16" t="s">
        <v>647</v>
      </c>
    </row>
    <row r="184" spans="1:1" ht="14.25" thickBot="1" x14ac:dyDescent="0.25">
      <c r="A184" s="16" t="s">
        <v>553</v>
      </c>
    </row>
    <row r="185" spans="1:1" ht="14.25" thickBot="1" x14ac:dyDescent="0.25">
      <c r="A185" s="16" t="s">
        <v>555</v>
      </c>
    </row>
  </sheetData>
  <sheetProtection algorithmName="SHA-512" hashValue="LTxaKcMXgufD1dpSkePOftQsEhAP+ZPgdwAwSviWtXbInYq5nlWO9UOBfMMYp8HTYbvL+GuZk89naVfYwUisXw==" saltValue="4tlS9NLOAn/FW+XB28ETK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6C49-8B68-4687-96A6-D7CD3ACA97CA}">
  <dimension ref="A1:K127"/>
  <sheetViews>
    <sheetView zoomScaleNormal="100" workbookViewId="0">
      <selection activeCell="C18" sqref="C18"/>
    </sheetView>
  </sheetViews>
  <sheetFormatPr baseColWidth="10" defaultRowHeight="12.75" x14ac:dyDescent="0.2"/>
  <cols>
    <col min="1" max="1" width="70.7109375" style="15" customWidth="1"/>
    <col min="2" max="2" width="19.28515625" style="13" bestFit="1" customWidth="1"/>
    <col min="3" max="3" width="17.42578125" style="11" customWidth="1"/>
    <col min="4" max="7" width="11.42578125" style="11"/>
    <col min="9" max="9" width="15.5703125" bestFit="1" customWidth="1"/>
  </cols>
  <sheetData>
    <row r="1" spans="1:7" ht="13.5" thickBot="1" x14ac:dyDescent="0.25">
      <c r="A1" s="18" t="s">
        <v>501</v>
      </c>
      <c r="B1" s="12" t="s">
        <v>502</v>
      </c>
      <c r="C1" s="11" t="s">
        <v>503</v>
      </c>
      <c r="D1" s="11" t="s">
        <v>650</v>
      </c>
      <c r="E1" s="11" t="s">
        <v>356</v>
      </c>
      <c r="F1" s="11" t="s">
        <v>354</v>
      </c>
      <c r="G1" s="11" t="s">
        <v>355</v>
      </c>
    </row>
    <row r="2" spans="1:7" ht="14.25" thickBot="1" x14ac:dyDescent="0.25">
      <c r="A2" s="21" t="s">
        <v>656</v>
      </c>
      <c r="B2" s="14">
        <v>13566889</v>
      </c>
      <c r="C2" s="11">
        <f t="shared" ref="C2:C33" si="0">+COUNTIF(A:A,A2)</f>
        <v>1</v>
      </c>
      <c r="D2" s="11" t="s">
        <v>582</v>
      </c>
      <c r="E2" s="11" t="s">
        <v>651</v>
      </c>
      <c r="F2" s="11" t="s">
        <v>651</v>
      </c>
      <c r="G2" s="19" t="s">
        <v>651</v>
      </c>
    </row>
    <row r="3" spans="1:7" ht="14.25" thickBot="1" x14ac:dyDescent="0.25">
      <c r="A3" s="21" t="s">
        <v>658</v>
      </c>
      <c r="B3" s="13">
        <v>14901081</v>
      </c>
      <c r="C3" s="11">
        <f t="shared" si="0"/>
        <v>1</v>
      </c>
      <c r="D3" s="11" t="s">
        <v>582</v>
      </c>
      <c r="E3" s="11" t="s">
        <v>651</v>
      </c>
      <c r="F3" s="11" t="s">
        <v>651</v>
      </c>
      <c r="G3" s="19" t="s">
        <v>651</v>
      </c>
    </row>
    <row r="4" spans="1:7" ht="14.25" thickBot="1" x14ac:dyDescent="0.25">
      <c r="A4" s="16" t="s">
        <v>589</v>
      </c>
      <c r="B4" s="13">
        <v>7858372</v>
      </c>
      <c r="C4" s="11">
        <f t="shared" si="0"/>
        <v>1</v>
      </c>
      <c r="D4" s="11" t="s">
        <v>651</v>
      </c>
      <c r="E4" s="11" t="s">
        <v>356</v>
      </c>
      <c r="F4" s="11" t="s">
        <v>651</v>
      </c>
      <c r="G4" s="19" t="s">
        <v>651</v>
      </c>
    </row>
    <row r="5" spans="1:7" ht="14.25" thickBot="1" x14ac:dyDescent="0.25">
      <c r="A5" s="16" t="s">
        <v>510</v>
      </c>
      <c r="B5" s="13">
        <v>8599880</v>
      </c>
      <c r="C5" s="11">
        <f t="shared" si="0"/>
        <v>1</v>
      </c>
      <c r="D5" s="11" t="s">
        <v>582</v>
      </c>
      <c r="E5" s="11" t="s">
        <v>651</v>
      </c>
      <c r="F5" s="11" t="s">
        <v>651</v>
      </c>
      <c r="G5" s="19" t="s">
        <v>651</v>
      </c>
    </row>
    <row r="6" spans="1:7" ht="14.25" thickBot="1" x14ac:dyDescent="0.25">
      <c r="A6" s="16" t="s">
        <v>511</v>
      </c>
      <c r="B6" s="13">
        <v>9037880</v>
      </c>
      <c r="C6" s="11">
        <f t="shared" si="0"/>
        <v>1</v>
      </c>
      <c r="D6" s="11" t="s">
        <v>582</v>
      </c>
      <c r="E6" s="11" t="s">
        <v>356</v>
      </c>
      <c r="F6" s="11" t="s">
        <v>651</v>
      </c>
      <c r="G6" s="11" t="s">
        <v>651</v>
      </c>
    </row>
    <row r="7" spans="1:7" ht="14.25" thickBot="1" x14ac:dyDescent="0.25">
      <c r="A7" s="16" t="s">
        <v>504</v>
      </c>
      <c r="B7" s="13">
        <v>9398249</v>
      </c>
      <c r="C7" s="11">
        <f t="shared" si="0"/>
        <v>1</v>
      </c>
      <c r="D7" s="11" t="s">
        <v>582</v>
      </c>
      <c r="E7" s="11" t="s">
        <v>651</v>
      </c>
      <c r="F7" s="11" t="s">
        <v>651</v>
      </c>
      <c r="G7" s="11" t="s">
        <v>651</v>
      </c>
    </row>
    <row r="8" spans="1:7" ht="14.25" thickBot="1" x14ac:dyDescent="0.25">
      <c r="A8" s="16" t="s">
        <v>505</v>
      </c>
      <c r="B8" s="13">
        <v>9881954</v>
      </c>
      <c r="C8" s="11">
        <f t="shared" si="0"/>
        <v>1</v>
      </c>
      <c r="D8" s="11" t="s">
        <v>582</v>
      </c>
      <c r="E8" s="11" t="s">
        <v>651</v>
      </c>
      <c r="F8" s="11" t="s">
        <v>651</v>
      </c>
      <c r="G8" s="11" t="s">
        <v>355</v>
      </c>
    </row>
    <row r="9" spans="1:7" ht="14.25" thickBot="1" x14ac:dyDescent="0.25">
      <c r="A9" s="16" t="s">
        <v>506</v>
      </c>
      <c r="B9" s="13">
        <v>10379050</v>
      </c>
      <c r="C9" s="11">
        <f t="shared" si="0"/>
        <v>1</v>
      </c>
      <c r="D9" s="11" t="s">
        <v>582</v>
      </c>
      <c r="E9" s="11" t="s">
        <v>356</v>
      </c>
      <c r="F9" s="11" t="s">
        <v>651</v>
      </c>
      <c r="G9" s="11" t="s">
        <v>651</v>
      </c>
    </row>
    <row r="10" spans="1:7" ht="14.25" thickBot="1" x14ac:dyDescent="0.25">
      <c r="A10" s="16" t="s">
        <v>507</v>
      </c>
      <c r="B10" s="13">
        <v>11379567</v>
      </c>
      <c r="C10" s="11">
        <f t="shared" si="0"/>
        <v>1</v>
      </c>
      <c r="D10" s="11" t="s">
        <v>582</v>
      </c>
      <c r="E10" s="11" t="s">
        <v>651</v>
      </c>
      <c r="F10" s="11" t="s">
        <v>354</v>
      </c>
      <c r="G10" s="11" t="s">
        <v>355</v>
      </c>
    </row>
    <row r="11" spans="1:7" ht="14.25" thickBot="1" x14ac:dyDescent="0.25">
      <c r="A11" s="16" t="s">
        <v>605</v>
      </c>
      <c r="B11" s="13">
        <v>12258871</v>
      </c>
      <c r="C11" s="11">
        <f t="shared" si="0"/>
        <v>1</v>
      </c>
      <c r="D11" s="11" t="s">
        <v>651</v>
      </c>
      <c r="E11" s="11" t="s">
        <v>651</v>
      </c>
      <c r="F11" s="11" t="s">
        <v>354</v>
      </c>
      <c r="G11" s="11" t="s">
        <v>651</v>
      </c>
    </row>
    <row r="12" spans="1:7" ht="14.25" thickBot="1" x14ac:dyDescent="0.25">
      <c r="A12" s="16" t="s">
        <v>508</v>
      </c>
      <c r="B12" s="13">
        <v>13470323</v>
      </c>
      <c r="C12" s="11">
        <f t="shared" si="0"/>
        <v>1</v>
      </c>
      <c r="D12" s="11" t="s">
        <v>582</v>
      </c>
      <c r="E12" s="11" t="s">
        <v>651</v>
      </c>
      <c r="F12" s="11" t="s">
        <v>651</v>
      </c>
      <c r="G12" s="11" t="s">
        <v>651</v>
      </c>
    </row>
    <row r="13" spans="1:7" ht="14.25" thickBot="1" x14ac:dyDescent="0.25">
      <c r="A13" s="16" t="s">
        <v>509</v>
      </c>
      <c r="B13" s="13">
        <v>16153855</v>
      </c>
      <c r="C13" s="11">
        <f t="shared" si="0"/>
        <v>1</v>
      </c>
      <c r="D13" s="11" t="s">
        <v>582</v>
      </c>
      <c r="E13" s="11" t="s">
        <v>651</v>
      </c>
      <c r="F13" s="11" t="s">
        <v>651</v>
      </c>
      <c r="G13" s="11" t="s">
        <v>651</v>
      </c>
    </row>
    <row r="14" spans="1:7" ht="14.25" thickBot="1" x14ac:dyDescent="0.25">
      <c r="A14" s="16" t="s">
        <v>513</v>
      </c>
      <c r="B14" s="13">
        <v>1609179</v>
      </c>
      <c r="C14" s="11">
        <f t="shared" si="0"/>
        <v>1</v>
      </c>
      <c r="D14" s="11" t="s">
        <v>582</v>
      </c>
      <c r="E14" s="11" t="s">
        <v>651</v>
      </c>
      <c r="F14" s="11" t="s">
        <v>354</v>
      </c>
      <c r="G14" s="11" t="s">
        <v>651</v>
      </c>
    </row>
    <row r="15" spans="1:7" ht="14.25" thickBot="1" x14ac:dyDescent="0.25">
      <c r="A15" s="16" t="s">
        <v>512</v>
      </c>
      <c r="B15" s="13">
        <v>1768672</v>
      </c>
      <c r="C15" s="11">
        <f t="shared" si="0"/>
        <v>1</v>
      </c>
      <c r="D15" s="11" t="s">
        <v>582</v>
      </c>
      <c r="E15" s="11" t="s">
        <v>651</v>
      </c>
      <c r="F15" s="11" t="s">
        <v>651</v>
      </c>
      <c r="G15" s="11" t="s">
        <v>651</v>
      </c>
    </row>
    <row r="16" spans="1:7" ht="14.25" thickBot="1" x14ac:dyDescent="0.25">
      <c r="A16" s="16" t="s">
        <v>663</v>
      </c>
      <c r="B16" s="13">
        <v>1909076</v>
      </c>
      <c r="C16" s="11">
        <f t="shared" si="0"/>
        <v>1</v>
      </c>
      <c r="D16" s="11" t="s">
        <v>651</v>
      </c>
      <c r="E16" s="11" t="s">
        <v>651</v>
      </c>
      <c r="F16" s="11" t="s">
        <v>651</v>
      </c>
      <c r="G16" s="11" t="s">
        <v>355</v>
      </c>
    </row>
    <row r="17" spans="1:7" ht="14.25" thickBot="1" x14ac:dyDescent="0.25">
      <c r="A17" s="16" t="s">
        <v>573</v>
      </c>
      <c r="B17" s="13">
        <v>2049846</v>
      </c>
      <c r="C17" s="11">
        <f t="shared" si="0"/>
        <v>1</v>
      </c>
      <c r="D17" s="11" t="s">
        <v>651</v>
      </c>
      <c r="E17" s="11" t="s">
        <v>356</v>
      </c>
      <c r="F17" s="11" t="s">
        <v>651</v>
      </c>
      <c r="G17" s="11" t="s">
        <v>651</v>
      </c>
    </row>
    <row r="18" spans="1:7" ht="14.25" thickBot="1" x14ac:dyDescent="0.25">
      <c r="A18" s="16" t="s">
        <v>646</v>
      </c>
      <c r="B18" s="13">
        <v>2116109</v>
      </c>
      <c r="C18" s="11">
        <f t="shared" si="0"/>
        <v>1</v>
      </c>
      <c r="D18" s="11" t="s">
        <v>651</v>
      </c>
      <c r="E18" s="11" t="s">
        <v>651</v>
      </c>
      <c r="F18" s="11" t="s">
        <v>651</v>
      </c>
      <c r="G18" s="11" t="s">
        <v>355</v>
      </c>
    </row>
    <row r="19" spans="1:7" ht="14.25" thickBot="1" x14ac:dyDescent="0.25">
      <c r="A19" s="16" t="s">
        <v>574</v>
      </c>
      <c r="B19" s="13">
        <v>2162467</v>
      </c>
      <c r="C19" s="11">
        <f t="shared" si="0"/>
        <v>1</v>
      </c>
      <c r="D19" s="11" t="s">
        <v>651</v>
      </c>
      <c r="E19" s="11" t="s">
        <v>356</v>
      </c>
      <c r="F19" s="11" t="s">
        <v>651</v>
      </c>
      <c r="G19" s="11" t="s">
        <v>651</v>
      </c>
    </row>
    <row r="20" spans="1:7" ht="14.25" thickBot="1" x14ac:dyDescent="0.25">
      <c r="A20" s="16" t="s">
        <v>575</v>
      </c>
      <c r="B20" s="13">
        <v>2577517</v>
      </c>
      <c r="C20" s="11">
        <f t="shared" si="0"/>
        <v>1</v>
      </c>
      <c r="D20" s="11" t="s">
        <v>651</v>
      </c>
      <c r="E20" s="11" t="s">
        <v>356</v>
      </c>
      <c r="F20" s="11" t="s">
        <v>651</v>
      </c>
      <c r="G20" s="11" t="s">
        <v>355</v>
      </c>
    </row>
    <row r="21" spans="1:7" ht="14.25" thickBot="1" x14ac:dyDescent="0.25">
      <c r="A21" s="16" t="s">
        <v>576</v>
      </c>
      <c r="B21" s="13">
        <v>2850336</v>
      </c>
      <c r="C21" s="11">
        <f t="shared" si="0"/>
        <v>1</v>
      </c>
      <c r="D21" s="11" t="s">
        <v>651</v>
      </c>
      <c r="E21" s="11" t="s">
        <v>356</v>
      </c>
      <c r="F21" s="11" t="s">
        <v>651</v>
      </c>
      <c r="G21" s="11" t="s">
        <v>355</v>
      </c>
    </row>
    <row r="22" spans="1:7" ht="14.25" thickBot="1" x14ac:dyDescent="0.25">
      <c r="A22" s="16" t="s">
        <v>577</v>
      </c>
      <c r="B22" s="17">
        <v>2436984</v>
      </c>
      <c r="C22" s="11">
        <f t="shared" si="0"/>
        <v>1</v>
      </c>
      <c r="D22" s="11" t="s">
        <v>651</v>
      </c>
      <c r="E22" s="11" t="s">
        <v>356</v>
      </c>
      <c r="F22" s="11" t="s">
        <v>651</v>
      </c>
      <c r="G22" s="11" t="s">
        <v>651</v>
      </c>
    </row>
    <row r="23" spans="1:7" ht="14.25" thickBot="1" x14ac:dyDescent="0.25">
      <c r="A23" s="16" t="s">
        <v>578</v>
      </c>
      <c r="B23" s="13">
        <v>2569133</v>
      </c>
      <c r="C23" s="11">
        <f t="shared" si="0"/>
        <v>1</v>
      </c>
      <c r="D23" s="11" t="s">
        <v>651</v>
      </c>
      <c r="E23" s="11" t="s">
        <v>356</v>
      </c>
      <c r="F23" s="11" t="s">
        <v>651</v>
      </c>
      <c r="G23" s="11" t="s">
        <v>651</v>
      </c>
    </row>
    <row r="24" spans="1:7" ht="14.25" thickBot="1" x14ac:dyDescent="0.25">
      <c r="A24" s="16" t="s">
        <v>579</v>
      </c>
      <c r="B24" s="13">
        <v>2724337</v>
      </c>
      <c r="C24" s="11">
        <f t="shared" si="0"/>
        <v>1</v>
      </c>
      <c r="D24" s="11" t="s">
        <v>651</v>
      </c>
      <c r="E24" s="11" t="s">
        <v>356</v>
      </c>
      <c r="F24" s="11" t="s">
        <v>651</v>
      </c>
      <c r="G24" s="11" t="s">
        <v>651</v>
      </c>
    </row>
    <row r="25" spans="1:7" ht="14.25" thickBot="1" x14ac:dyDescent="0.25">
      <c r="A25" s="16" t="s">
        <v>580</v>
      </c>
      <c r="B25" s="13">
        <v>2905284</v>
      </c>
      <c r="C25" s="11">
        <f t="shared" si="0"/>
        <v>1</v>
      </c>
      <c r="D25" s="11" t="s">
        <v>651</v>
      </c>
      <c r="E25" s="11" t="s">
        <v>356</v>
      </c>
      <c r="F25" s="11" t="s">
        <v>651</v>
      </c>
      <c r="G25" s="11" t="s">
        <v>651</v>
      </c>
    </row>
    <row r="26" spans="1:7" ht="14.25" thickBot="1" x14ac:dyDescent="0.25">
      <c r="A26" s="16" t="s">
        <v>581</v>
      </c>
      <c r="B26" s="17">
        <v>3556004</v>
      </c>
      <c r="C26" s="11">
        <f t="shared" si="0"/>
        <v>1</v>
      </c>
      <c r="D26" s="11" t="s">
        <v>651</v>
      </c>
      <c r="E26" s="11" t="s">
        <v>356</v>
      </c>
      <c r="F26" s="11" t="s">
        <v>651</v>
      </c>
      <c r="G26" s="11" t="s">
        <v>651</v>
      </c>
    </row>
    <row r="27" spans="1:7" ht="14.25" thickBot="1" x14ac:dyDescent="0.25">
      <c r="A27" s="16" t="s">
        <v>601</v>
      </c>
      <c r="B27" s="13">
        <v>1609179</v>
      </c>
      <c r="C27" s="11">
        <f t="shared" si="0"/>
        <v>1</v>
      </c>
      <c r="D27" s="11" t="s">
        <v>651</v>
      </c>
      <c r="E27" s="11" t="s">
        <v>356</v>
      </c>
      <c r="F27" s="11" t="s">
        <v>651</v>
      </c>
      <c r="G27" s="11" t="s">
        <v>651</v>
      </c>
    </row>
    <row r="28" spans="1:7" ht="14.25" thickBot="1" x14ac:dyDescent="0.25">
      <c r="A28" s="16" t="s">
        <v>514</v>
      </c>
      <c r="B28" s="13">
        <v>2116109</v>
      </c>
      <c r="C28" s="11">
        <f t="shared" si="0"/>
        <v>1</v>
      </c>
      <c r="D28" s="11" t="s">
        <v>582</v>
      </c>
      <c r="E28" s="11" t="s">
        <v>651</v>
      </c>
      <c r="F28" s="11" t="s">
        <v>651</v>
      </c>
      <c r="G28" s="11" t="s">
        <v>355</v>
      </c>
    </row>
    <row r="29" spans="1:7" ht="14.25" thickBot="1" x14ac:dyDescent="0.25">
      <c r="A29" s="16" t="s">
        <v>515</v>
      </c>
      <c r="B29" s="13">
        <v>2229680</v>
      </c>
      <c r="C29" s="11">
        <f t="shared" si="0"/>
        <v>1</v>
      </c>
      <c r="D29" s="11" t="s">
        <v>582</v>
      </c>
      <c r="E29" s="11" t="s">
        <v>356</v>
      </c>
      <c r="F29" s="11" t="s">
        <v>651</v>
      </c>
      <c r="G29" s="11" t="s">
        <v>651</v>
      </c>
    </row>
    <row r="30" spans="1:7" ht="14.25" thickBot="1" x14ac:dyDescent="0.25">
      <c r="A30" s="16" t="s">
        <v>516</v>
      </c>
      <c r="B30" s="13">
        <v>2499848</v>
      </c>
      <c r="C30" s="11">
        <f t="shared" si="0"/>
        <v>1</v>
      </c>
      <c r="D30" s="11" t="s">
        <v>582</v>
      </c>
      <c r="E30" s="11" t="s">
        <v>356</v>
      </c>
      <c r="F30" s="11" t="s">
        <v>354</v>
      </c>
      <c r="G30" s="11" t="s">
        <v>651</v>
      </c>
    </row>
    <row r="31" spans="1:7" ht="14.25" thickBot="1" x14ac:dyDescent="0.25">
      <c r="A31" s="21" t="s">
        <v>657</v>
      </c>
      <c r="B31" s="13">
        <v>14901073</v>
      </c>
      <c r="C31" s="11">
        <f t="shared" si="0"/>
        <v>1</v>
      </c>
      <c r="D31" s="11" t="s">
        <v>582</v>
      </c>
      <c r="E31" s="11" t="s">
        <v>651</v>
      </c>
      <c r="F31" s="11" t="s">
        <v>651</v>
      </c>
      <c r="G31" s="11" t="s">
        <v>651</v>
      </c>
    </row>
    <row r="32" spans="1:7" ht="14.25" thickBot="1" x14ac:dyDescent="0.25">
      <c r="A32" s="21" t="s">
        <v>517</v>
      </c>
      <c r="B32" s="13">
        <v>12260463</v>
      </c>
      <c r="C32" s="11">
        <f t="shared" si="0"/>
        <v>1</v>
      </c>
      <c r="D32" s="11" t="s">
        <v>582</v>
      </c>
      <c r="E32" s="11" t="s">
        <v>651</v>
      </c>
      <c r="F32" s="11" t="s">
        <v>651</v>
      </c>
      <c r="G32" s="11" t="s">
        <v>651</v>
      </c>
    </row>
    <row r="33" spans="1:7" ht="14.25" thickBot="1" x14ac:dyDescent="0.25">
      <c r="A33" s="21" t="s">
        <v>518</v>
      </c>
      <c r="B33" s="13">
        <v>12260463</v>
      </c>
      <c r="C33" s="11">
        <f t="shared" si="0"/>
        <v>1</v>
      </c>
      <c r="D33" s="11" t="s">
        <v>582</v>
      </c>
      <c r="E33" s="11" t="s">
        <v>651</v>
      </c>
      <c r="F33" s="11" t="s">
        <v>651</v>
      </c>
      <c r="G33" s="11" t="s">
        <v>651</v>
      </c>
    </row>
    <row r="34" spans="1:7" ht="14.25" thickBot="1" x14ac:dyDescent="0.25">
      <c r="A34" s="21" t="s">
        <v>519</v>
      </c>
      <c r="B34" s="13">
        <v>12260463</v>
      </c>
      <c r="C34" s="11">
        <f t="shared" ref="C34:C65" si="1">+COUNTIF(A:A,A34)</f>
        <v>1</v>
      </c>
      <c r="D34" s="11" t="s">
        <v>582</v>
      </c>
      <c r="E34" s="11" t="s">
        <v>651</v>
      </c>
      <c r="F34" s="11" t="s">
        <v>651</v>
      </c>
      <c r="G34" s="11" t="s">
        <v>651</v>
      </c>
    </row>
    <row r="35" spans="1:7" ht="14.25" thickBot="1" x14ac:dyDescent="0.25">
      <c r="A35" s="16" t="s">
        <v>606</v>
      </c>
      <c r="B35" s="13">
        <v>26306571</v>
      </c>
      <c r="C35" s="11">
        <f t="shared" si="1"/>
        <v>1</v>
      </c>
      <c r="D35" s="11" t="s">
        <v>651</v>
      </c>
      <c r="E35" s="11" t="s">
        <v>651</v>
      </c>
      <c r="F35" s="11" t="s">
        <v>354</v>
      </c>
      <c r="G35" s="11" t="s">
        <v>651</v>
      </c>
    </row>
    <row r="36" spans="1:7" ht="14.25" thickBot="1" x14ac:dyDescent="0.25">
      <c r="A36" s="16" t="s">
        <v>607</v>
      </c>
      <c r="B36" s="13">
        <v>14901073</v>
      </c>
      <c r="C36" s="11">
        <f t="shared" si="1"/>
        <v>1</v>
      </c>
      <c r="D36" s="11" t="s">
        <v>651</v>
      </c>
      <c r="E36" s="11" t="s">
        <v>356</v>
      </c>
      <c r="F36" s="11" t="s">
        <v>651</v>
      </c>
      <c r="G36" s="11" t="s">
        <v>651</v>
      </c>
    </row>
    <row r="37" spans="1:7" ht="14.25" thickBot="1" x14ac:dyDescent="0.25">
      <c r="A37" s="16" t="s">
        <v>648</v>
      </c>
      <c r="B37" s="13">
        <v>14901073</v>
      </c>
      <c r="C37" s="11">
        <f t="shared" si="1"/>
        <v>1</v>
      </c>
      <c r="D37" s="11" t="s">
        <v>651</v>
      </c>
      <c r="E37" s="11" t="s">
        <v>651</v>
      </c>
      <c r="F37" s="11" t="s">
        <v>651</v>
      </c>
      <c r="G37" s="11" t="s">
        <v>355</v>
      </c>
    </row>
    <row r="38" spans="1:7" ht="14.25" thickBot="1" x14ac:dyDescent="0.25">
      <c r="A38" s="16" t="s">
        <v>664</v>
      </c>
      <c r="B38" s="13">
        <v>9430880</v>
      </c>
      <c r="C38" s="11">
        <f t="shared" si="1"/>
        <v>1</v>
      </c>
      <c r="D38" s="11" t="s">
        <v>651</v>
      </c>
      <c r="E38" s="11" t="s">
        <v>651</v>
      </c>
      <c r="F38" s="11" t="s">
        <v>651</v>
      </c>
      <c r="G38" s="11" t="s">
        <v>355</v>
      </c>
    </row>
    <row r="39" spans="1:7" ht="14.25" thickBot="1" x14ac:dyDescent="0.25">
      <c r="A39" s="16" t="s">
        <v>665</v>
      </c>
      <c r="B39" s="13">
        <v>9208704</v>
      </c>
      <c r="C39" s="11">
        <f t="shared" si="1"/>
        <v>1</v>
      </c>
      <c r="D39" s="11" t="s">
        <v>651</v>
      </c>
      <c r="E39" s="11" t="s">
        <v>651</v>
      </c>
      <c r="F39" s="11" t="s">
        <v>651</v>
      </c>
      <c r="G39" s="11" t="s">
        <v>355</v>
      </c>
    </row>
    <row r="40" spans="1:7" ht="14.25" thickBot="1" x14ac:dyDescent="0.25">
      <c r="A40" s="16" t="s">
        <v>546</v>
      </c>
      <c r="B40" s="14">
        <v>9398249</v>
      </c>
      <c r="C40" s="11">
        <f t="shared" si="1"/>
        <v>1</v>
      </c>
      <c r="D40" s="11" t="s">
        <v>651</v>
      </c>
      <c r="E40" s="11" t="s">
        <v>356</v>
      </c>
      <c r="F40" s="11" t="s">
        <v>651</v>
      </c>
      <c r="G40" s="19" t="s">
        <v>651</v>
      </c>
    </row>
    <row r="41" spans="1:7" ht="14.25" thickBot="1" x14ac:dyDescent="0.25">
      <c r="A41" s="16" t="s">
        <v>644</v>
      </c>
      <c r="B41" s="13">
        <v>12258871</v>
      </c>
      <c r="C41" s="11">
        <f t="shared" si="1"/>
        <v>1</v>
      </c>
      <c r="D41" s="11" t="s">
        <v>651</v>
      </c>
      <c r="E41" s="11" t="s">
        <v>651</v>
      </c>
      <c r="F41" s="11" t="s">
        <v>651</v>
      </c>
      <c r="G41" s="11" t="s">
        <v>355</v>
      </c>
    </row>
    <row r="42" spans="1:7" ht="14.25" thickBot="1" x14ac:dyDescent="0.25">
      <c r="A42" s="16" t="s">
        <v>608</v>
      </c>
      <c r="B42" s="13">
        <v>13470323</v>
      </c>
      <c r="C42" s="11">
        <f t="shared" si="1"/>
        <v>1</v>
      </c>
      <c r="D42" s="11" t="s">
        <v>651</v>
      </c>
      <c r="E42" s="11" t="s">
        <v>651</v>
      </c>
      <c r="F42" s="11" t="s">
        <v>354</v>
      </c>
      <c r="G42" s="11" t="s">
        <v>651</v>
      </c>
    </row>
    <row r="43" spans="1:7" ht="14.25" thickBot="1" x14ac:dyDescent="0.25">
      <c r="A43" s="16" t="s">
        <v>547</v>
      </c>
      <c r="B43" s="13">
        <v>11379567</v>
      </c>
      <c r="C43" s="11">
        <f t="shared" si="1"/>
        <v>1</v>
      </c>
      <c r="D43" s="11" t="s">
        <v>651</v>
      </c>
      <c r="E43" s="11" t="s">
        <v>356</v>
      </c>
      <c r="F43" s="11" t="s">
        <v>651</v>
      </c>
      <c r="G43" s="11" t="s">
        <v>651</v>
      </c>
    </row>
    <row r="44" spans="1:7" ht="14.25" thickBot="1" x14ac:dyDescent="0.25">
      <c r="A44" s="16" t="s">
        <v>640</v>
      </c>
      <c r="B44" s="13">
        <v>12258871</v>
      </c>
      <c r="C44" s="11">
        <f t="shared" si="1"/>
        <v>1</v>
      </c>
      <c r="D44" s="11" t="s">
        <v>651</v>
      </c>
      <c r="E44" s="11" t="s">
        <v>651</v>
      </c>
      <c r="F44" s="11" t="s">
        <v>651</v>
      </c>
      <c r="G44" s="19" t="s">
        <v>355</v>
      </c>
    </row>
    <row r="45" spans="1:7" ht="14.25" thickBot="1" x14ac:dyDescent="0.25">
      <c r="A45" s="16" t="s">
        <v>643</v>
      </c>
      <c r="B45" s="13">
        <v>7858372</v>
      </c>
      <c r="C45" s="11">
        <f t="shared" si="1"/>
        <v>1</v>
      </c>
      <c r="D45" s="11" t="s">
        <v>651</v>
      </c>
      <c r="E45" s="11" t="s">
        <v>651</v>
      </c>
      <c r="F45" s="11" t="s">
        <v>651</v>
      </c>
      <c r="G45" s="19" t="s">
        <v>355</v>
      </c>
    </row>
    <row r="46" spans="1:7" ht="14.25" thickBot="1" x14ac:dyDescent="0.25">
      <c r="A46" s="16" t="s">
        <v>649</v>
      </c>
      <c r="B46" s="13">
        <v>8819983</v>
      </c>
      <c r="C46" s="11">
        <f t="shared" si="1"/>
        <v>1</v>
      </c>
      <c r="D46" s="11" t="s">
        <v>651</v>
      </c>
      <c r="E46" s="11" t="s">
        <v>651</v>
      </c>
      <c r="F46" s="11" t="s">
        <v>651</v>
      </c>
      <c r="G46" s="19" t="s">
        <v>355</v>
      </c>
    </row>
    <row r="47" spans="1:7" ht="14.25" thickBot="1" x14ac:dyDescent="0.25">
      <c r="A47" s="16" t="s">
        <v>520</v>
      </c>
      <c r="B47" s="13">
        <v>13470323</v>
      </c>
      <c r="C47" s="11">
        <f t="shared" si="1"/>
        <v>1</v>
      </c>
      <c r="D47" s="11" t="s">
        <v>582</v>
      </c>
      <c r="E47" s="11" t="s">
        <v>651</v>
      </c>
      <c r="F47" s="11" t="s">
        <v>651</v>
      </c>
      <c r="G47" s="19" t="s">
        <v>651</v>
      </c>
    </row>
    <row r="48" spans="1:7" ht="14.25" thickBot="1" x14ac:dyDescent="0.25">
      <c r="A48" s="16" t="s">
        <v>584</v>
      </c>
      <c r="B48" s="13">
        <v>10213966</v>
      </c>
      <c r="C48" s="11">
        <f t="shared" si="1"/>
        <v>1</v>
      </c>
      <c r="D48" s="11" t="s">
        <v>651</v>
      </c>
      <c r="E48" s="11" t="s">
        <v>651</v>
      </c>
      <c r="F48" s="11" t="s">
        <v>354</v>
      </c>
      <c r="G48" s="19" t="s">
        <v>651</v>
      </c>
    </row>
    <row r="49" spans="1:7" ht="14.25" thickBot="1" x14ac:dyDescent="0.25">
      <c r="A49" s="16" t="s">
        <v>583</v>
      </c>
      <c r="B49" s="13">
        <v>12094808</v>
      </c>
      <c r="C49" s="11">
        <f t="shared" si="1"/>
        <v>1</v>
      </c>
      <c r="D49" s="11" t="s">
        <v>651</v>
      </c>
      <c r="E49" s="11" t="s">
        <v>651</v>
      </c>
      <c r="F49" s="11" t="s">
        <v>354</v>
      </c>
      <c r="G49" s="19" t="s">
        <v>651</v>
      </c>
    </row>
    <row r="50" spans="1:7" ht="14.25" thickBot="1" x14ac:dyDescent="0.25">
      <c r="A50" s="16" t="s">
        <v>548</v>
      </c>
      <c r="B50" s="13">
        <v>9430880</v>
      </c>
      <c r="C50" s="11">
        <f t="shared" si="1"/>
        <v>1</v>
      </c>
      <c r="D50" s="11" t="s">
        <v>651</v>
      </c>
      <c r="E50" s="11" t="s">
        <v>356</v>
      </c>
      <c r="F50" s="11" t="s">
        <v>651</v>
      </c>
      <c r="G50" s="19" t="s">
        <v>651</v>
      </c>
    </row>
    <row r="51" spans="1:7" ht="14.25" thickBot="1" x14ac:dyDescent="0.25">
      <c r="A51" s="16" t="s">
        <v>549</v>
      </c>
      <c r="B51" s="13">
        <v>9430880</v>
      </c>
      <c r="C51" s="11">
        <f t="shared" si="1"/>
        <v>1</v>
      </c>
      <c r="D51" s="11" t="s">
        <v>651</v>
      </c>
      <c r="E51" s="11" t="s">
        <v>356</v>
      </c>
      <c r="F51" s="11" t="s">
        <v>651</v>
      </c>
      <c r="G51" s="19" t="s">
        <v>651</v>
      </c>
    </row>
    <row r="52" spans="1:7" ht="14.25" thickBot="1" x14ac:dyDescent="0.25">
      <c r="A52" s="16" t="s">
        <v>550</v>
      </c>
      <c r="B52" s="13">
        <v>10998808</v>
      </c>
      <c r="C52" s="11">
        <f t="shared" si="1"/>
        <v>1</v>
      </c>
      <c r="D52" s="11" t="s">
        <v>651</v>
      </c>
      <c r="E52" s="11" t="s">
        <v>356</v>
      </c>
      <c r="F52" s="11" t="s">
        <v>651</v>
      </c>
      <c r="G52" s="19" t="s">
        <v>651</v>
      </c>
    </row>
    <row r="53" spans="1:7" ht="14.25" thickBot="1" x14ac:dyDescent="0.25">
      <c r="A53" s="16" t="s">
        <v>585</v>
      </c>
      <c r="B53" s="13">
        <v>13470323</v>
      </c>
      <c r="C53" s="11">
        <f t="shared" si="1"/>
        <v>1</v>
      </c>
      <c r="D53" s="11" t="s">
        <v>651</v>
      </c>
      <c r="E53" s="11" t="s">
        <v>651</v>
      </c>
      <c r="F53" s="11" t="s">
        <v>354</v>
      </c>
      <c r="G53" s="19" t="s">
        <v>651</v>
      </c>
    </row>
    <row r="54" spans="1:7" ht="14.25" thickBot="1" x14ac:dyDescent="0.25">
      <c r="A54" s="16" t="s">
        <v>58</v>
      </c>
      <c r="B54" s="13">
        <v>20425703</v>
      </c>
      <c r="C54" s="11">
        <f t="shared" si="1"/>
        <v>1</v>
      </c>
      <c r="D54" s="11" t="s">
        <v>582</v>
      </c>
      <c r="E54" s="11" t="s">
        <v>651</v>
      </c>
      <c r="F54" s="11" t="s">
        <v>651</v>
      </c>
      <c r="G54" s="19" t="s">
        <v>651</v>
      </c>
    </row>
    <row r="55" spans="1:7" ht="14.25" thickBot="1" x14ac:dyDescent="0.25">
      <c r="A55" s="16" t="s">
        <v>662</v>
      </c>
      <c r="B55" s="13">
        <v>0</v>
      </c>
      <c r="C55" s="11">
        <f t="shared" si="1"/>
        <v>1</v>
      </c>
      <c r="D55" s="11">
        <v>0</v>
      </c>
      <c r="E55" s="11">
        <v>0</v>
      </c>
      <c r="F55" s="11">
        <v>0</v>
      </c>
      <c r="G55" s="19">
        <v>0</v>
      </c>
    </row>
    <row r="56" spans="1:7" ht="14.25" thickBot="1" x14ac:dyDescent="0.25">
      <c r="A56" s="16" t="s">
        <v>596</v>
      </c>
      <c r="B56" s="13">
        <v>1609179</v>
      </c>
      <c r="C56" s="11">
        <f t="shared" si="1"/>
        <v>1</v>
      </c>
      <c r="D56" s="11" t="s">
        <v>651</v>
      </c>
      <c r="E56" s="11" t="s">
        <v>356</v>
      </c>
      <c r="F56" s="11" t="s">
        <v>651</v>
      </c>
      <c r="G56" s="19" t="s">
        <v>651</v>
      </c>
    </row>
    <row r="57" spans="1:7" ht="14.25" thickBot="1" x14ac:dyDescent="0.25">
      <c r="A57" s="16" t="s">
        <v>597</v>
      </c>
      <c r="B57" s="13">
        <v>1936764</v>
      </c>
      <c r="C57" s="11">
        <f t="shared" si="1"/>
        <v>1</v>
      </c>
      <c r="D57" s="11" t="s">
        <v>651</v>
      </c>
      <c r="E57" s="11" t="s">
        <v>356</v>
      </c>
      <c r="F57" s="11" t="s">
        <v>651</v>
      </c>
      <c r="G57" s="19" t="s">
        <v>651</v>
      </c>
    </row>
    <row r="58" spans="1:7" ht="14.25" thickBot="1" x14ac:dyDescent="0.25">
      <c r="A58" s="16" t="s">
        <v>598</v>
      </c>
      <c r="B58" s="13">
        <v>2063798</v>
      </c>
      <c r="C58" s="11">
        <f t="shared" si="1"/>
        <v>1</v>
      </c>
      <c r="D58" s="11" t="s">
        <v>651</v>
      </c>
      <c r="E58" s="11" t="s">
        <v>356</v>
      </c>
      <c r="F58" s="11" t="s">
        <v>651</v>
      </c>
      <c r="G58" t="s">
        <v>651</v>
      </c>
    </row>
    <row r="59" spans="1:7" ht="14.25" thickBot="1" x14ac:dyDescent="0.25">
      <c r="A59" s="16" t="s">
        <v>599</v>
      </c>
      <c r="B59" s="13">
        <v>2116109</v>
      </c>
      <c r="C59" s="11">
        <f t="shared" si="1"/>
        <v>1</v>
      </c>
      <c r="D59" s="11" t="s">
        <v>651</v>
      </c>
      <c r="E59" s="11" t="s">
        <v>356</v>
      </c>
      <c r="F59" s="11" t="s">
        <v>651</v>
      </c>
      <c r="G59" s="19" t="s">
        <v>651</v>
      </c>
    </row>
    <row r="60" spans="1:7" ht="14.25" thickBot="1" x14ac:dyDescent="0.25">
      <c r="A60" s="16" t="s">
        <v>600</v>
      </c>
      <c r="B60" s="13">
        <v>2328818</v>
      </c>
      <c r="C60" s="11">
        <f t="shared" si="1"/>
        <v>1</v>
      </c>
      <c r="D60" s="11" t="s">
        <v>651</v>
      </c>
      <c r="E60" s="11" t="s">
        <v>356</v>
      </c>
      <c r="F60" s="11" t="s">
        <v>651</v>
      </c>
      <c r="G60" s="19" t="s">
        <v>651</v>
      </c>
    </row>
    <row r="61" spans="1:7" ht="14.25" thickBot="1" x14ac:dyDescent="0.25">
      <c r="A61" s="16" t="s">
        <v>568</v>
      </c>
      <c r="B61" s="13">
        <v>1909076</v>
      </c>
      <c r="C61" s="11">
        <f t="shared" si="1"/>
        <v>1</v>
      </c>
      <c r="D61" s="11" t="s">
        <v>651</v>
      </c>
      <c r="E61" s="11" t="s">
        <v>356</v>
      </c>
      <c r="F61" s="11" t="s">
        <v>651</v>
      </c>
      <c r="G61" s="11" t="s">
        <v>651</v>
      </c>
    </row>
    <row r="62" spans="1:7" ht="14.25" thickBot="1" x14ac:dyDescent="0.25">
      <c r="A62" s="16" t="s">
        <v>638</v>
      </c>
      <c r="B62" s="13">
        <v>2116109</v>
      </c>
      <c r="C62" s="11">
        <f t="shared" si="1"/>
        <v>1</v>
      </c>
      <c r="D62" s="11" t="s">
        <v>651</v>
      </c>
      <c r="E62" s="11" t="s">
        <v>651</v>
      </c>
      <c r="F62" s="11" t="s">
        <v>651</v>
      </c>
      <c r="G62" s="11" t="s">
        <v>355</v>
      </c>
    </row>
    <row r="63" spans="1:7" ht="14.25" thickBot="1" x14ac:dyDescent="0.25">
      <c r="A63" s="16" t="s">
        <v>569</v>
      </c>
      <c r="B63" s="13">
        <v>2229680</v>
      </c>
      <c r="C63" s="11">
        <f t="shared" si="1"/>
        <v>1</v>
      </c>
      <c r="D63" s="11" t="s">
        <v>651</v>
      </c>
      <c r="E63" s="11" t="s">
        <v>356</v>
      </c>
      <c r="F63" s="11" t="s">
        <v>651</v>
      </c>
      <c r="G63" s="11" t="s">
        <v>651</v>
      </c>
    </row>
    <row r="64" spans="1:7" ht="14.25" thickBot="1" x14ac:dyDescent="0.25">
      <c r="A64" s="16" t="s">
        <v>570</v>
      </c>
      <c r="B64" s="13">
        <v>2499848</v>
      </c>
      <c r="C64" s="11">
        <f t="shared" si="1"/>
        <v>1</v>
      </c>
      <c r="D64" s="11" t="s">
        <v>651</v>
      </c>
      <c r="E64" s="11" t="s">
        <v>356</v>
      </c>
      <c r="F64" s="11" t="s">
        <v>651</v>
      </c>
      <c r="G64" s="11" t="s">
        <v>651</v>
      </c>
    </row>
    <row r="65" spans="1:11" ht="14.25" thickBot="1" x14ac:dyDescent="0.25">
      <c r="A65" s="16" t="s">
        <v>521</v>
      </c>
      <c r="B65" s="13">
        <v>5163904</v>
      </c>
      <c r="C65" s="11">
        <f t="shared" si="1"/>
        <v>1</v>
      </c>
      <c r="D65" s="11" t="s">
        <v>582</v>
      </c>
      <c r="E65" s="11" t="s">
        <v>356</v>
      </c>
      <c r="F65" s="11" t="s">
        <v>354</v>
      </c>
      <c r="G65" s="11" t="s">
        <v>355</v>
      </c>
    </row>
    <row r="66" spans="1:11" ht="14.25" thickBot="1" x14ac:dyDescent="0.25">
      <c r="A66" s="16" t="s">
        <v>522</v>
      </c>
      <c r="B66" s="13">
        <v>5526100</v>
      </c>
      <c r="C66" s="11">
        <f t="shared" ref="C66:C97" si="2">+COUNTIF(A:A,A66)</f>
        <v>1</v>
      </c>
      <c r="D66" s="11" t="s">
        <v>582</v>
      </c>
      <c r="E66" s="11" t="s">
        <v>651</v>
      </c>
      <c r="F66" s="11" t="s">
        <v>354</v>
      </c>
      <c r="G66" s="11" t="s">
        <v>355</v>
      </c>
    </row>
    <row r="67" spans="1:11" ht="14.25" thickBot="1" x14ac:dyDescent="0.25">
      <c r="A67" s="16" t="s">
        <v>523</v>
      </c>
      <c r="B67" s="13">
        <v>6109678</v>
      </c>
      <c r="C67" s="11">
        <f t="shared" si="2"/>
        <v>1</v>
      </c>
      <c r="D67" s="11" t="s">
        <v>582</v>
      </c>
      <c r="E67" s="11" t="s">
        <v>356</v>
      </c>
      <c r="F67" s="11" t="s">
        <v>354</v>
      </c>
      <c r="G67" s="11" t="s">
        <v>355</v>
      </c>
    </row>
    <row r="68" spans="1:11" ht="14.25" thickBot="1" x14ac:dyDescent="0.25">
      <c r="A68" s="16" t="s">
        <v>524</v>
      </c>
      <c r="B68" s="13">
        <v>6587097</v>
      </c>
      <c r="C68" s="11">
        <f t="shared" si="2"/>
        <v>1</v>
      </c>
      <c r="D68" s="11" t="s">
        <v>582</v>
      </c>
      <c r="E68" s="11" t="s">
        <v>651</v>
      </c>
      <c r="F68" s="11" t="s">
        <v>354</v>
      </c>
      <c r="G68" s="11" t="s">
        <v>355</v>
      </c>
    </row>
    <row r="69" spans="1:11" ht="14.25" thickBot="1" x14ac:dyDescent="0.25">
      <c r="A69" s="16" t="s">
        <v>525</v>
      </c>
      <c r="B69" s="13">
        <v>6928453</v>
      </c>
      <c r="C69" s="11">
        <f t="shared" si="2"/>
        <v>1</v>
      </c>
      <c r="D69" s="11" t="s">
        <v>582</v>
      </c>
      <c r="E69" s="11" t="s">
        <v>356</v>
      </c>
      <c r="F69" s="11" t="s">
        <v>354</v>
      </c>
      <c r="G69" s="11" t="s">
        <v>651</v>
      </c>
    </row>
    <row r="70" spans="1:11" ht="14.25" thickBot="1" x14ac:dyDescent="0.25">
      <c r="A70" s="16" t="s">
        <v>639</v>
      </c>
      <c r="B70" s="13">
        <v>7461595</v>
      </c>
      <c r="C70" s="11">
        <f t="shared" si="2"/>
        <v>1</v>
      </c>
      <c r="D70" s="11" t="s">
        <v>651</v>
      </c>
      <c r="E70" s="11" t="s">
        <v>651</v>
      </c>
      <c r="F70" s="11" t="s">
        <v>651</v>
      </c>
      <c r="G70" s="11" t="s">
        <v>355</v>
      </c>
    </row>
    <row r="71" spans="1:11" ht="14.25" thickBot="1" x14ac:dyDescent="0.25">
      <c r="A71" s="16" t="s">
        <v>526</v>
      </c>
      <c r="B71" s="13">
        <v>8026091</v>
      </c>
      <c r="C71" s="11">
        <f t="shared" si="2"/>
        <v>1</v>
      </c>
      <c r="D71" s="11" t="s">
        <v>582</v>
      </c>
      <c r="E71" s="11" t="s">
        <v>356</v>
      </c>
      <c r="F71" s="11" t="s">
        <v>354</v>
      </c>
      <c r="G71" s="11" t="s">
        <v>651</v>
      </c>
    </row>
    <row r="72" spans="1:11" ht="14.25" thickBot="1" x14ac:dyDescent="0.25">
      <c r="A72" s="16" t="s">
        <v>641</v>
      </c>
      <c r="B72" s="13">
        <v>8639898</v>
      </c>
      <c r="C72" s="11">
        <f t="shared" si="2"/>
        <v>1</v>
      </c>
      <c r="D72" s="11" t="s">
        <v>651</v>
      </c>
      <c r="E72" s="11" t="s">
        <v>651</v>
      </c>
      <c r="F72" s="11" t="s">
        <v>651</v>
      </c>
      <c r="G72" s="19" t="s">
        <v>355</v>
      </c>
      <c r="I72" s="6" t="s">
        <v>604</v>
      </c>
      <c r="J72" s="6"/>
      <c r="K72" s="6"/>
    </row>
    <row r="73" spans="1:11" ht="14.25" thickBot="1" x14ac:dyDescent="0.25">
      <c r="A73" s="16" t="s">
        <v>527</v>
      </c>
      <c r="B73" s="13">
        <v>9208704</v>
      </c>
      <c r="C73" s="11">
        <f t="shared" si="2"/>
        <v>1</v>
      </c>
      <c r="D73" s="11" t="s">
        <v>582</v>
      </c>
      <c r="E73" s="11" t="s">
        <v>651</v>
      </c>
      <c r="F73" s="11" t="s">
        <v>354</v>
      </c>
      <c r="G73" s="19" t="s">
        <v>651</v>
      </c>
      <c r="I73" s="6" t="s">
        <v>604</v>
      </c>
    </row>
    <row r="74" spans="1:11" ht="14.25" thickBot="1" x14ac:dyDescent="0.25">
      <c r="A74" s="16" t="s">
        <v>645</v>
      </c>
      <c r="B74" s="13">
        <v>9904253</v>
      </c>
      <c r="C74" s="11">
        <f t="shared" si="2"/>
        <v>1</v>
      </c>
      <c r="D74" s="11" t="s">
        <v>651</v>
      </c>
      <c r="E74" s="11" t="s">
        <v>651</v>
      </c>
      <c r="F74" s="11" t="s">
        <v>651</v>
      </c>
      <c r="G74" s="19" t="s">
        <v>355</v>
      </c>
      <c r="I74" s="6" t="s">
        <v>604</v>
      </c>
    </row>
    <row r="75" spans="1:11" ht="14.25" thickBot="1" x14ac:dyDescent="0.25">
      <c r="A75" s="16" t="s">
        <v>528</v>
      </c>
      <c r="B75" s="13">
        <v>11284768</v>
      </c>
      <c r="C75" s="11">
        <f t="shared" si="2"/>
        <v>1</v>
      </c>
      <c r="D75" s="11" t="s">
        <v>582</v>
      </c>
      <c r="E75" s="11" t="s">
        <v>651</v>
      </c>
      <c r="F75" s="11" t="s">
        <v>354</v>
      </c>
      <c r="G75" s="19" t="s">
        <v>651</v>
      </c>
      <c r="I75" s="6" t="s">
        <v>604</v>
      </c>
    </row>
    <row r="76" spans="1:11" ht="14.25" thickBot="1" x14ac:dyDescent="0.25">
      <c r="A76" s="16" t="s">
        <v>602</v>
      </c>
      <c r="B76" s="13">
        <v>2724337</v>
      </c>
      <c r="C76" s="11">
        <f t="shared" si="2"/>
        <v>1</v>
      </c>
      <c r="D76" s="11" t="s">
        <v>651</v>
      </c>
      <c r="E76" s="11" t="s">
        <v>651</v>
      </c>
      <c r="F76" s="11" t="s">
        <v>354</v>
      </c>
      <c r="G76" s="11" t="s">
        <v>651</v>
      </c>
      <c r="I76" s="6" t="s">
        <v>604</v>
      </c>
    </row>
    <row r="77" spans="1:11" ht="14.25" thickBot="1" x14ac:dyDescent="0.25">
      <c r="A77" s="16" t="s">
        <v>666</v>
      </c>
      <c r="B77" s="13">
        <v>3011402</v>
      </c>
      <c r="C77" s="11">
        <f t="shared" si="2"/>
        <v>1</v>
      </c>
      <c r="D77" s="11" t="s">
        <v>651</v>
      </c>
      <c r="E77" s="11" t="s">
        <v>651</v>
      </c>
      <c r="F77" s="11" t="s">
        <v>651</v>
      </c>
      <c r="G77" s="11" t="s">
        <v>355</v>
      </c>
      <c r="I77" s="6" t="s">
        <v>604</v>
      </c>
    </row>
    <row r="78" spans="1:11" ht="14.25" thickBot="1" x14ac:dyDescent="0.25">
      <c r="A78" s="16" t="s">
        <v>590</v>
      </c>
      <c r="B78" s="13">
        <v>3147287</v>
      </c>
      <c r="C78" s="11">
        <f t="shared" si="2"/>
        <v>1</v>
      </c>
      <c r="D78" s="11" t="s">
        <v>651</v>
      </c>
      <c r="E78" s="11" t="s">
        <v>356</v>
      </c>
      <c r="F78" s="11" t="s">
        <v>651</v>
      </c>
      <c r="G78" s="11" t="s">
        <v>651</v>
      </c>
      <c r="I78" s="6" t="s">
        <v>604</v>
      </c>
    </row>
    <row r="79" spans="1:11" ht="14.25" thickBot="1" x14ac:dyDescent="0.25">
      <c r="A79" s="16" t="s">
        <v>591</v>
      </c>
      <c r="B79" s="13">
        <v>3314029</v>
      </c>
      <c r="C79" s="11">
        <f t="shared" si="2"/>
        <v>1</v>
      </c>
      <c r="D79" s="11" t="s">
        <v>651</v>
      </c>
      <c r="E79" s="11" t="s">
        <v>356</v>
      </c>
      <c r="F79" s="11" t="s">
        <v>651</v>
      </c>
      <c r="G79" s="11" t="s">
        <v>651</v>
      </c>
      <c r="I79" s="6" t="s">
        <v>604</v>
      </c>
    </row>
    <row r="80" spans="1:11" ht="14.25" thickBot="1" x14ac:dyDescent="0.25">
      <c r="A80" s="16" t="s">
        <v>529</v>
      </c>
      <c r="B80" s="13">
        <v>3505614</v>
      </c>
      <c r="C80" s="11">
        <f t="shared" si="2"/>
        <v>1</v>
      </c>
      <c r="D80" s="11" t="s">
        <v>582</v>
      </c>
      <c r="E80" s="11" t="s">
        <v>356</v>
      </c>
      <c r="F80" s="11" t="s">
        <v>651</v>
      </c>
      <c r="G80" s="11" t="s">
        <v>651</v>
      </c>
      <c r="I80" s="6" t="s">
        <v>604</v>
      </c>
    </row>
    <row r="81" spans="1:9" ht="14.25" thickBot="1" x14ac:dyDescent="0.25">
      <c r="A81" s="16" t="s">
        <v>530</v>
      </c>
      <c r="B81" s="13">
        <v>3627684</v>
      </c>
      <c r="C81" s="11">
        <f t="shared" si="2"/>
        <v>1</v>
      </c>
      <c r="D81" s="11" t="s">
        <v>582</v>
      </c>
      <c r="E81" s="11" t="s">
        <v>356</v>
      </c>
      <c r="F81" s="11" t="s">
        <v>651</v>
      </c>
      <c r="G81" s="11" t="s">
        <v>355</v>
      </c>
      <c r="I81" s="6" t="s">
        <v>604</v>
      </c>
    </row>
    <row r="82" spans="1:9" ht="14.25" thickBot="1" x14ac:dyDescent="0.25">
      <c r="A82" s="16" t="s">
        <v>531</v>
      </c>
      <c r="B82" s="13">
        <v>3807272</v>
      </c>
      <c r="C82" s="11">
        <f t="shared" si="2"/>
        <v>1</v>
      </c>
      <c r="D82" s="11" t="s">
        <v>582</v>
      </c>
      <c r="E82" s="11" t="s">
        <v>356</v>
      </c>
      <c r="F82" s="11" t="s">
        <v>651</v>
      </c>
      <c r="G82" s="11" t="s">
        <v>651</v>
      </c>
      <c r="I82" s="6" t="s">
        <v>604</v>
      </c>
    </row>
    <row r="83" spans="1:9" ht="14.25" thickBot="1" x14ac:dyDescent="0.25">
      <c r="A83" s="16" t="s">
        <v>603</v>
      </c>
      <c r="B83" s="13">
        <v>3996570</v>
      </c>
      <c r="C83" s="11">
        <f t="shared" si="2"/>
        <v>1</v>
      </c>
      <c r="D83" s="11" t="s">
        <v>651</v>
      </c>
      <c r="E83" s="11" t="s">
        <v>651</v>
      </c>
      <c r="F83" s="11" t="s">
        <v>354</v>
      </c>
      <c r="G83" s="11" t="s">
        <v>355</v>
      </c>
    </row>
    <row r="84" spans="1:9" ht="14.25" thickBot="1" x14ac:dyDescent="0.25">
      <c r="A84" s="16" t="s">
        <v>592</v>
      </c>
      <c r="B84" s="13">
        <v>4168604</v>
      </c>
      <c r="C84" s="11">
        <f t="shared" si="2"/>
        <v>1</v>
      </c>
      <c r="D84" s="11" t="s">
        <v>651</v>
      </c>
      <c r="E84" s="11" t="s">
        <v>356</v>
      </c>
      <c r="F84" s="11" t="s">
        <v>354</v>
      </c>
      <c r="G84" s="11" t="s">
        <v>355</v>
      </c>
    </row>
    <row r="85" spans="1:9" ht="14.25" thickBot="1" x14ac:dyDescent="0.25">
      <c r="A85" s="16" t="s">
        <v>532</v>
      </c>
      <c r="B85" s="14">
        <v>4492340</v>
      </c>
      <c r="C85" s="11">
        <f t="shared" si="2"/>
        <v>1</v>
      </c>
      <c r="D85" s="11" t="s">
        <v>582</v>
      </c>
      <c r="E85" s="11" t="s">
        <v>356</v>
      </c>
      <c r="F85" s="11" t="s">
        <v>354</v>
      </c>
      <c r="G85" s="11" t="s">
        <v>355</v>
      </c>
    </row>
    <row r="86" spans="1:9" ht="14.25" thickBot="1" x14ac:dyDescent="0.25">
      <c r="A86" s="16" t="s">
        <v>562</v>
      </c>
      <c r="B86" s="13">
        <v>2724337</v>
      </c>
      <c r="C86" s="11">
        <f t="shared" si="2"/>
        <v>1</v>
      </c>
      <c r="D86" s="11" t="s">
        <v>651</v>
      </c>
      <c r="E86" s="11" t="s">
        <v>356</v>
      </c>
      <c r="F86" s="11" t="s">
        <v>651</v>
      </c>
      <c r="G86" s="11" t="s">
        <v>651</v>
      </c>
    </row>
    <row r="87" spans="1:9" ht="14.25" thickBot="1" x14ac:dyDescent="0.25">
      <c r="A87" s="16" t="s">
        <v>563</v>
      </c>
      <c r="B87" s="13">
        <v>3011402</v>
      </c>
      <c r="C87" s="11">
        <f t="shared" si="2"/>
        <v>1</v>
      </c>
      <c r="D87" s="11" t="s">
        <v>651</v>
      </c>
      <c r="E87" s="11" t="s">
        <v>356</v>
      </c>
      <c r="F87" s="11" t="s">
        <v>651</v>
      </c>
      <c r="G87" s="11" t="s">
        <v>651</v>
      </c>
    </row>
    <row r="88" spans="1:9" ht="14.25" thickBot="1" x14ac:dyDescent="0.25">
      <c r="A88" s="16" t="s">
        <v>564</v>
      </c>
      <c r="B88" s="17">
        <v>3556004</v>
      </c>
      <c r="C88" s="11">
        <f t="shared" si="2"/>
        <v>1</v>
      </c>
      <c r="D88" s="11" t="s">
        <v>651</v>
      </c>
      <c r="E88" s="11" t="s">
        <v>356</v>
      </c>
      <c r="F88" s="11" t="s">
        <v>651</v>
      </c>
      <c r="G88" s="11" t="s">
        <v>651</v>
      </c>
    </row>
    <row r="89" spans="1:9" ht="14.25" thickBot="1" x14ac:dyDescent="0.25">
      <c r="A89" s="16" t="s">
        <v>565</v>
      </c>
      <c r="B89" s="13">
        <v>2436984</v>
      </c>
      <c r="C89" s="11">
        <f t="shared" si="2"/>
        <v>1</v>
      </c>
      <c r="D89" s="11" t="s">
        <v>651</v>
      </c>
      <c r="E89" s="11" t="s">
        <v>356</v>
      </c>
      <c r="F89" s="11" t="s">
        <v>651</v>
      </c>
      <c r="G89" s="11" t="s">
        <v>651</v>
      </c>
    </row>
    <row r="90" spans="1:9" ht="14.25" thickBot="1" x14ac:dyDescent="0.25">
      <c r="A90" s="16" t="s">
        <v>566</v>
      </c>
      <c r="B90" s="17">
        <v>2569133</v>
      </c>
      <c r="C90" s="11">
        <f t="shared" si="2"/>
        <v>1</v>
      </c>
      <c r="D90" s="11" t="s">
        <v>651</v>
      </c>
      <c r="E90" s="11" t="s">
        <v>356</v>
      </c>
      <c r="F90" s="11" t="s">
        <v>651</v>
      </c>
      <c r="G90" s="11" t="s">
        <v>651</v>
      </c>
    </row>
    <row r="91" spans="1:9" ht="14.25" thickBot="1" x14ac:dyDescent="0.25">
      <c r="A91" s="16" t="s">
        <v>567</v>
      </c>
      <c r="B91" s="13">
        <v>2724337</v>
      </c>
      <c r="C91" s="11">
        <f t="shared" si="2"/>
        <v>1</v>
      </c>
      <c r="D91" s="11" t="s">
        <v>651</v>
      </c>
      <c r="E91" s="11" t="s">
        <v>356</v>
      </c>
      <c r="F91" s="11" t="s">
        <v>651</v>
      </c>
      <c r="G91" s="11" t="s">
        <v>651</v>
      </c>
    </row>
    <row r="92" spans="1:9" ht="14.25" thickBot="1" x14ac:dyDescent="0.25">
      <c r="A92" s="16" t="s">
        <v>533</v>
      </c>
      <c r="B92" s="13">
        <v>4141829</v>
      </c>
      <c r="C92" s="11">
        <f t="shared" si="2"/>
        <v>1</v>
      </c>
      <c r="D92" s="11" t="s">
        <v>582</v>
      </c>
      <c r="E92" s="11" t="s">
        <v>651</v>
      </c>
      <c r="F92" s="11" t="s">
        <v>651</v>
      </c>
      <c r="G92" s="11" t="s">
        <v>651</v>
      </c>
      <c r="I92" s="6" t="s">
        <v>604</v>
      </c>
    </row>
    <row r="93" spans="1:9" ht="14.25" thickBot="1" x14ac:dyDescent="0.25">
      <c r="A93" s="16" t="s">
        <v>571</v>
      </c>
      <c r="B93" s="13">
        <v>2328818</v>
      </c>
      <c r="C93" s="11">
        <f t="shared" si="2"/>
        <v>1</v>
      </c>
      <c r="D93" s="11" t="s">
        <v>651</v>
      </c>
      <c r="E93" s="11" t="s">
        <v>356</v>
      </c>
      <c r="F93" s="11" t="s">
        <v>651</v>
      </c>
      <c r="G93" s="11" t="s">
        <v>355</v>
      </c>
      <c r="I93" s="6" t="s">
        <v>604</v>
      </c>
    </row>
    <row r="94" spans="1:9" ht="14.25" thickBot="1" x14ac:dyDescent="0.25">
      <c r="A94" s="16" t="s">
        <v>534</v>
      </c>
      <c r="B94" s="13">
        <v>2377998</v>
      </c>
      <c r="C94" s="11">
        <f t="shared" si="2"/>
        <v>1</v>
      </c>
      <c r="D94" s="11" t="s">
        <v>582</v>
      </c>
      <c r="E94" s="11" t="s">
        <v>651</v>
      </c>
      <c r="F94" s="11" t="s">
        <v>651</v>
      </c>
      <c r="G94" s="11" t="s">
        <v>651</v>
      </c>
      <c r="I94" s="6" t="s">
        <v>604</v>
      </c>
    </row>
    <row r="95" spans="1:9" ht="14.25" thickBot="1" x14ac:dyDescent="0.25">
      <c r="A95" s="16" t="s">
        <v>642</v>
      </c>
      <c r="B95" s="13">
        <v>2436984</v>
      </c>
      <c r="C95" s="11">
        <f t="shared" si="2"/>
        <v>1</v>
      </c>
      <c r="D95" s="11" t="s">
        <v>651</v>
      </c>
      <c r="E95" s="11" t="s">
        <v>651</v>
      </c>
      <c r="F95" s="11" t="s">
        <v>651</v>
      </c>
      <c r="G95" s="11" t="s">
        <v>355</v>
      </c>
      <c r="I95" s="6" t="s">
        <v>604</v>
      </c>
    </row>
    <row r="96" spans="1:9" ht="14.25" thickBot="1" x14ac:dyDescent="0.25">
      <c r="A96" s="16" t="s">
        <v>535</v>
      </c>
      <c r="B96" s="13">
        <v>2577517</v>
      </c>
      <c r="C96" s="11">
        <f t="shared" si="2"/>
        <v>1</v>
      </c>
      <c r="D96" s="11" t="s">
        <v>582</v>
      </c>
      <c r="E96" s="11" t="s">
        <v>356</v>
      </c>
      <c r="F96" s="11" t="s">
        <v>651</v>
      </c>
      <c r="G96" s="11" t="s">
        <v>651</v>
      </c>
      <c r="I96" s="6" t="s">
        <v>604</v>
      </c>
    </row>
    <row r="97" spans="1:7" ht="14.25" thickBot="1" x14ac:dyDescent="0.25">
      <c r="A97" s="16" t="s">
        <v>536</v>
      </c>
      <c r="B97" s="13">
        <v>2685993</v>
      </c>
      <c r="C97" s="11">
        <f t="shared" si="2"/>
        <v>1</v>
      </c>
      <c r="D97" s="11" t="s">
        <v>582</v>
      </c>
      <c r="E97" s="11" t="s">
        <v>651</v>
      </c>
      <c r="F97" s="11" t="s">
        <v>354</v>
      </c>
      <c r="G97" s="11" t="s">
        <v>651</v>
      </c>
    </row>
    <row r="98" spans="1:7" ht="14.25" thickBot="1" x14ac:dyDescent="0.25">
      <c r="A98" s="16" t="s">
        <v>537</v>
      </c>
      <c r="B98" s="13">
        <v>2850336</v>
      </c>
      <c r="C98" s="11">
        <f t="shared" ref="C98:C127" si="3">+COUNTIF(A:A,A98)</f>
        <v>1</v>
      </c>
      <c r="D98" s="11" t="s">
        <v>582</v>
      </c>
      <c r="E98" s="11" t="s">
        <v>651</v>
      </c>
      <c r="F98" s="11" t="s">
        <v>651</v>
      </c>
      <c r="G98" s="11" t="s">
        <v>651</v>
      </c>
    </row>
    <row r="99" spans="1:7" ht="14.25" thickBot="1" x14ac:dyDescent="0.25">
      <c r="A99" s="16" t="s">
        <v>538</v>
      </c>
      <c r="B99" s="13">
        <v>3147287</v>
      </c>
      <c r="C99" s="11">
        <f t="shared" si="3"/>
        <v>1</v>
      </c>
      <c r="D99" s="11" t="s">
        <v>582</v>
      </c>
      <c r="E99" s="11" t="s">
        <v>651</v>
      </c>
      <c r="F99" s="11" t="s">
        <v>651</v>
      </c>
      <c r="G99" s="11" t="s">
        <v>355</v>
      </c>
    </row>
    <row r="100" spans="1:7" ht="14.25" thickBot="1" x14ac:dyDescent="0.25">
      <c r="A100" s="16" t="s">
        <v>572</v>
      </c>
      <c r="B100" s="13">
        <v>3432781</v>
      </c>
      <c r="C100" s="11">
        <f t="shared" si="3"/>
        <v>1</v>
      </c>
      <c r="D100" s="11" t="s">
        <v>651</v>
      </c>
      <c r="E100" s="11" t="s">
        <v>356</v>
      </c>
      <c r="F100" s="11" t="s">
        <v>354</v>
      </c>
      <c r="G100" s="11" t="s">
        <v>651</v>
      </c>
    </row>
    <row r="101" spans="1:7" ht="14.25" thickBot="1" x14ac:dyDescent="0.25">
      <c r="A101" s="16" t="s">
        <v>539</v>
      </c>
      <c r="B101" s="13">
        <v>3807272</v>
      </c>
      <c r="C101" s="11">
        <f t="shared" si="3"/>
        <v>1</v>
      </c>
      <c r="D101" s="11" t="s">
        <v>582</v>
      </c>
      <c r="E101" s="11" t="s">
        <v>651</v>
      </c>
      <c r="F101" s="11" t="s">
        <v>651</v>
      </c>
      <c r="G101" s="11" t="s">
        <v>651</v>
      </c>
    </row>
    <row r="102" spans="1:7" ht="14.25" thickBot="1" x14ac:dyDescent="0.25">
      <c r="A102" s="16" t="s">
        <v>540</v>
      </c>
      <c r="B102" s="13">
        <v>3432781</v>
      </c>
      <c r="C102" s="11">
        <f t="shared" si="3"/>
        <v>1</v>
      </c>
      <c r="D102" s="11" t="s">
        <v>582</v>
      </c>
      <c r="E102" s="11" t="s">
        <v>651</v>
      </c>
      <c r="F102" s="11" t="s">
        <v>651</v>
      </c>
      <c r="G102" s="11" t="s">
        <v>651</v>
      </c>
    </row>
    <row r="103" spans="1:7" ht="14.25" thickBot="1" x14ac:dyDescent="0.25">
      <c r="A103" s="16" t="s">
        <v>545</v>
      </c>
      <c r="B103" s="13">
        <v>12260463</v>
      </c>
      <c r="C103" s="11">
        <f t="shared" si="3"/>
        <v>1</v>
      </c>
      <c r="D103" s="11" t="s">
        <v>651</v>
      </c>
      <c r="E103" s="11" t="s">
        <v>356</v>
      </c>
      <c r="F103" s="11" t="s">
        <v>651</v>
      </c>
      <c r="G103" s="11" t="s">
        <v>651</v>
      </c>
    </row>
    <row r="104" spans="1:7" ht="14.25" thickBot="1" x14ac:dyDescent="0.25">
      <c r="A104" s="16" t="s">
        <v>667</v>
      </c>
      <c r="B104" s="13">
        <v>9430880</v>
      </c>
      <c r="C104" s="11">
        <f t="shared" si="3"/>
        <v>1</v>
      </c>
      <c r="D104" s="11" t="s">
        <v>651</v>
      </c>
      <c r="E104" s="11" t="s">
        <v>651</v>
      </c>
      <c r="F104" s="11" t="s">
        <v>651</v>
      </c>
      <c r="G104" s="11" t="s">
        <v>355</v>
      </c>
    </row>
    <row r="105" spans="1:7" ht="14.25" thickBot="1" x14ac:dyDescent="0.25">
      <c r="A105" s="16" t="s">
        <v>588</v>
      </c>
      <c r="B105" s="17">
        <v>12260463</v>
      </c>
      <c r="C105" s="11">
        <f t="shared" si="3"/>
        <v>1</v>
      </c>
      <c r="D105" s="11" t="s">
        <v>651</v>
      </c>
      <c r="E105" s="11" t="s">
        <v>651</v>
      </c>
      <c r="F105" s="11" t="s">
        <v>354</v>
      </c>
      <c r="G105" s="11" t="s">
        <v>651</v>
      </c>
    </row>
    <row r="106" spans="1:7" ht="14.25" thickBot="1" x14ac:dyDescent="0.25">
      <c r="A106" s="16" t="s">
        <v>551</v>
      </c>
      <c r="B106" s="13">
        <v>10998808</v>
      </c>
      <c r="C106" s="11">
        <f t="shared" si="3"/>
        <v>1</v>
      </c>
      <c r="D106" s="11" t="s">
        <v>651</v>
      </c>
      <c r="E106" s="11" t="s">
        <v>356</v>
      </c>
      <c r="F106" s="11" t="s">
        <v>651</v>
      </c>
      <c r="G106" s="11" t="s">
        <v>651</v>
      </c>
    </row>
    <row r="107" spans="1:7" ht="14.25" thickBot="1" x14ac:dyDescent="0.25">
      <c r="A107" s="16" t="s">
        <v>647</v>
      </c>
      <c r="B107" s="17">
        <v>9430880</v>
      </c>
      <c r="C107" s="11">
        <f t="shared" si="3"/>
        <v>1</v>
      </c>
      <c r="D107" s="11" t="s">
        <v>651</v>
      </c>
      <c r="E107" s="11" t="s">
        <v>651</v>
      </c>
      <c r="F107" s="11" t="s">
        <v>651</v>
      </c>
      <c r="G107" s="11" t="s">
        <v>355</v>
      </c>
    </row>
    <row r="108" spans="1:7" ht="14.25" thickBot="1" x14ac:dyDescent="0.25">
      <c r="A108" s="16" t="s">
        <v>586</v>
      </c>
      <c r="B108" s="17">
        <v>12260463</v>
      </c>
      <c r="C108" s="11">
        <f t="shared" si="3"/>
        <v>1</v>
      </c>
      <c r="D108" s="11" t="s">
        <v>651</v>
      </c>
      <c r="E108" s="11" t="s">
        <v>651</v>
      </c>
      <c r="F108" s="11" t="s">
        <v>354</v>
      </c>
      <c r="G108" s="11" t="s">
        <v>651</v>
      </c>
    </row>
    <row r="109" spans="1:7" ht="14.25" thickBot="1" x14ac:dyDescent="0.25">
      <c r="A109" s="16" t="s">
        <v>593</v>
      </c>
      <c r="B109" s="13">
        <v>2328818</v>
      </c>
      <c r="C109" s="11">
        <f t="shared" si="3"/>
        <v>1</v>
      </c>
      <c r="D109" s="11" t="s">
        <v>651</v>
      </c>
      <c r="E109" s="11" t="s">
        <v>356</v>
      </c>
      <c r="F109" s="11" t="s">
        <v>651</v>
      </c>
      <c r="G109" s="19" t="s">
        <v>651</v>
      </c>
    </row>
    <row r="110" spans="1:7" ht="14.25" thickBot="1" x14ac:dyDescent="0.25">
      <c r="A110" s="16" t="s">
        <v>552</v>
      </c>
      <c r="B110" s="13">
        <v>2436984</v>
      </c>
      <c r="C110" s="11">
        <f t="shared" si="3"/>
        <v>1</v>
      </c>
      <c r="D110" s="11" t="s">
        <v>651</v>
      </c>
      <c r="E110" s="11" t="s">
        <v>356</v>
      </c>
      <c r="F110" s="11" t="s">
        <v>651</v>
      </c>
      <c r="G110" s="19" t="s">
        <v>651</v>
      </c>
    </row>
    <row r="111" spans="1:7" ht="14.25" thickBot="1" x14ac:dyDescent="0.25">
      <c r="A111" s="16" t="s">
        <v>553</v>
      </c>
      <c r="B111" s="13">
        <v>2569133</v>
      </c>
      <c r="C111" s="11">
        <f t="shared" si="3"/>
        <v>1</v>
      </c>
      <c r="D111" s="11" t="s">
        <v>651</v>
      </c>
      <c r="E111" s="11" t="s">
        <v>356</v>
      </c>
      <c r="F111" s="11" t="s">
        <v>651</v>
      </c>
      <c r="G111" s="19" t="s">
        <v>355</v>
      </c>
    </row>
    <row r="112" spans="1:7" ht="14.25" thickBot="1" x14ac:dyDescent="0.25">
      <c r="A112" s="16" t="s">
        <v>554</v>
      </c>
      <c r="B112" s="13">
        <v>2724337</v>
      </c>
      <c r="C112" s="11">
        <f t="shared" si="3"/>
        <v>1</v>
      </c>
      <c r="D112" s="11" t="s">
        <v>651</v>
      </c>
      <c r="E112" s="11" t="s">
        <v>356</v>
      </c>
      <c r="F112" s="11" t="s">
        <v>651</v>
      </c>
      <c r="G112" s="19" t="s">
        <v>651</v>
      </c>
    </row>
    <row r="113" spans="1:7" ht="14.25" thickBot="1" x14ac:dyDescent="0.25">
      <c r="A113" s="16" t="s">
        <v>555</v>
      </c>
      <c r="B113" s="13">
        <v>2905284</v>
      </c>
      <c r="C113" s="11">
        <f t="shared" si="3"/>
        <v>1</v>
      </c>
      <c r="D113" s="11" t="s">
        <v>651</v>
      </c>
      <c r="E113" s="11" t="s">
        <v>356</v>
      </c>
      <c r="F113" s="11" t="s">
        <v>651</v>
      </c>
      <c r="G113" s="19" t="s">
        <v>355</v>
      </c>
    </row>
    <row r="114" spans="1:7" ht="14.25" thickBot="1" x14ac:dyDescent="0.25">
      <c r="A114" s="16" t="s">
        <v>556</v>
      </c>
      <c r="B114" s="17">
        <v>3011402</v>
      </c>
      <c r="C114" s="11">
        <f t="shared" si="3"/>
        <v>1</v>
      </c>
      <c r="D114" s="11" t="s">
        <v>651</v>
      </c>
      <c r="E114" s="11" t="s">
        <v>356</v>
      </c>
      <c r="F114" s="11" t="s">
        <v>354</v>
      </c>
      <c r="G114" s="19" t="s">
        <v>651</v>
      </c>
    </row>
    <row r="115" spans="1:7" ht="14.25" thickBot="1" x14ac:dyDescent="0.25">
      <c r="A115" s="16" t="s">
        <v>557</v>
      </c>
      <c r="B115" s="13">
        <v>3147287</v>
      </c>
      <c r="C115" s="11">
        <f t="shared" si="3"/>
        <v>1</v>
      </c>
      <c r="D115" s="11" t="s">
        <v>651</v>
      </c>
      <c r="E115" s="11" t="s">
        <v>356</v>
      </c>
      <c r="F115" s="11" t="s">
        <v>354</v>
      </c>
      <c r="G115" s="19" t="s">
        <v>651</v>
      </c>
    </row>
    <row r="116" spans="1:7" ht="14.25" thickBot="1" x14ac:dyDescent="0.25">
      <c r="A116" s="16" t="s">
        <v>558</v>
      </c>
      <c r="B116" s="13">
        <v>3556004</v>
      </c>
      <c r="C116" s="11">
        <f t="shared" si="3"/>
        <v>1</v>
      </c>
      <c r="D116" s="11" t="s">
        <v>651</v>
      </c>
      <c r="E116" s="11" t="s">
        <v>356</v>
      </c>
      <c r="F116" s="11" t="s">
        <v>651</v>
      </c>
      <c r="G116" s="19" t="s">
        <v>651</v>
      </c>
    </row>
    <row r="117" spans="1:7" ht="14.25" thickBot="1" x14ac:dyDescent="0.25">
      <c r="A117" s="16" t="s">
        <v>587</v>
      </c>
      <c r="B117" s="13">
        <v>3806786</v>
      </c>
      <c r="C117" s="11">
        <f t="shared" si="3"/>
        <v>1</v>
      </c>
      <c r="D117" s="11" t="s">
        <v>651</v>
      </c>
      <c r="E117" s="11" t="s">
        <v>651</v>
      </c>
      <c r="F117" s="11" t="s">
        <v>354</v>
      </c>
      <c r="G117" s="19" t="s">
        <v>651</v>
      </c>
    </row>
    <row r="118" spans="1:7" ht="14.25" thickBot="1" x14ac:dyDescent="0.25">
      <c r="A118" s="16" t="s">
        <v>609</v>
      </c>
      <c r="B118" s="13">
        <v>2328818</v>
      </c>
      <c r="C118" s="11">
        <f t="shared" si="3"/>
        <v>1</v>
      </c>
      <c r="D118" s="11" t="s">
        <v>582</v>
      </c>
      <c r="E118" s="11" t="s">
        <v>651</v>
      </c>
      <c r="F118" s="11" t="s">
        <v>651</v>
      </c>
      <c r="G118" s="19" t="s">
        <v>651</v>
      </c>
    </row>
    <row r="119" spans="1:7" ht="14.25" thickBot="1" x14ac:dyDescent="0.25">
      <c r="A119" s="16" t="s">
        <v>541</v>
      </c>
      <c r="B119" s="13">
        <v>3011402</v>
      </c>
      <c r="C119" s="11">
        <f t="shared" si="3"/>
        <v>1</v>
      </c>
      <c r="D119" s="11" t="s">
        <v>582</v>
      </c>
      <c r="E119" s="11" t="s">
        <v>651</v>
      </c>
      <c r="F119" s="11" t="s">
        <v>651</v>
      </c>
      <c r="G119" s="19" t="s">
        <v>651</v>
      </c>
    </row>
    <row r="120" spans="1:7" ht="14.25" thickBot="1" x14ac:dyDescent="0.25">
      <c r="A120" s="16" t="s">
        <v>542</v>
      </c>
      <c r="B120" s="13">
        <v>3556004</v>
      </c>
      <c r="C120" s="11">
        <f t="shared" si="3"/>
        <v>1</v>
      </c>
      <c r="D120" s="11" t="s">
        <v>582</v>
      </c>
      <c r="E120" s="11" t="s">
        <v>651</v>
      </c>
      <c r="F120" s="11" t="s">
        <v>651</v>
      </c>
      <c r="G120" s="19" t="s">
        <v>651</v>
      </c>
    </row>
    <row r="121" spans="1:7" ht="14.25" thickBot="1" x14ac:dyDescent="0.25">
      <c r="A121" s="16" t="s">
        <v>543</v>
      </c>
      <c r="B121" s="13">
        <v>3806786</v>
      </c>
      <c r="C121" s="11">
        <f t="shared" si="3"/>
        <v>1</v>
      </c>
      <c r="D121" s="11" t="s">
        <v>582</v>
      </c>
      <c r="E121" s="11" t="s">
        <v>651</v>
      </c>
      <c r="F121" s="11" t="s">
        <v>651</v>
      </c>
      <c r="G121" s="19" t="s">
        <v>651</v>
      </c>
    </row>
    <row r="122" spans="1:7" ht="14.25" thickBot="1" x14ac:dyDescent="0.25">
      <c r="A122" s="16" t="s">
        <v>544</v>
      </c>
      <c r="B122" s="13">
        <v>4183337</v>
      </c>
      <c r="C122" s="11">
        <f t="shared" si="3"/>
        <v>1</v>
      </c>
      <c r="D122" s="11" t="s">
        <v>582</v>
      </c>
      <c r="E122" s="11" t="s">
        <v>651</v>
      </c>
      <c r="F122" s="11" t="s">
        <v>651</v>
      </c>
      <c r="G122" s="19" t="s">
        <v>651</v>
      </c>
    </row>
    <row r="123" spans="1:7" ht="14.25" thickBot="1" x14ac:dyDescent="0.25">
      <c r="A123" s="16" t="s">
        <v>594</v>
      </c>
      <c r="B123" s="17">
        <v>2063798</v>
      </c>
      <c r="C123" s="11">
        <f t="shared" si="3"/>
        <v>1</v>
      </c>
      <c r="D123" s="11" t="s">
        <v>651</v>
      </c>
      <c r="E123" s="11" t="s">
        <v>356</v>
      </c>
      <c r="F123" s="11" t="s">
        <v>651</v>
      </c>
      <c r="G123" s="11" t="s">
        <v>651</v>
      </c>
    </row>
    <row r="124" spans="1:7" ht="14.25" thickBot="1" x14ac:dyDescent="0.25">
      <c r="A124" s="16" t="s">
        <v>595</v>
      </c>
      <c r="B124" s="13">
        <v>2328818</v>
      </c>
      <c r="C124" s="11">
        <f t="shared" si="3"/>
        <v>1</v>
      </c>
      <c r="D124" s="11" t="s">
        <v>651</v>
      </c>
      <c r="E124" s="11" t="s">
        <v>356</v>
      </c>
      <c r="F124" s="11" t="s">
        <v>651</v>
      </c>
      <c r="G124" s="11" t="s">
        <v>651</v>
      </c>
    </row>
    <row r="125" spans="1:7" ht="14.25" thickBot="1" x14ac:dyDescent="0.25">
      <c r="A125" s="16" t="s">
        <v>559</v>
      </c>
      <c r="B125" s="13">
        <v>2436984</v>
      </c>
      <c r="C125" s="11">
        <f t="shared" si="3"/>
        <v>1</v>
      </c>
      <c r="D125" s="11" t="s">
        <v>651</v>
      </c>
      <c r="E125" s="11" t="s">
        <v>356</v>
      </c>
      <c r="F125" s="11" t="s">
        <v>651</v>
      </c>
      <c r="G125" s="11" t="s">
        <v>651</v>
      </c>
    </row>
    <row r="126" spans="1:7" ht="14.25" thickBot="1" x14ac:dyDescent="0.25">
      <c r="A126" s="16" t="s">
        <v>560</v>
      </c>
      <c r="B126" s="13">
        <v>2569133</v>
      </c>
      <c r="C126" s="11">
        <f t="shared" si="3"/>
        <v>1</v>
      </c>
      <c r="D126" s="11" t="s">
        <v>651</v>
      </c>
      <c r="E126" s="11" t="s">
        <v>356</v>
      </c>
      <c r="F126" s="11" t="s">
        <v>651</v>
      </c>
      <c r="G126" s="11" t="s">
        <v>651</v>
      </c>
    </row>
    <row r="127" spans="1:7" ht="14.25" thickBot="1" x14ac:dyDescent="0.25">
      <c r="A127" s="16" t="s">
        <v>561</v>
      </c>
      <c r="B127" s="13">
        <v>2724337</v>
      </c>
      <c r="C127" s="11">
        <f t="shared" si="3"/>
        <v>1</v>
      </c>
      <c r="D127" s="11" t="s">
        <v>651</v>
      </c>
      <c r="E127" s="11" t="s">
        <v>356</v>
      </c>
      <c r="F127" s="11" t="s">
        <v>651</v>
      </c>
      <c r="G127" s="11" t="s">
        <v>651</v>
      </c>
    </row>
  </sheetData>
  <sheetProtection algorithmName="SHA-512" hashValue="rk5Jt9FjVUmRUzHa5M497Lm/QeBT65KyXBe4EfHB54YTtxLeh1ctPO9j/XrjICfVGKs85fFuqjQaPbgKCmRyvg==" saltValue="gcwEPl2MwOvIHZfoqDns8Q==" spinCount="100000" sheet="1" objects="1" scenarios="1"/>
  <autoFilter ref="A1:G127" xr:uid="{1E0D6C49-8B68-4687-96A6-D7CD3ACA97CA}"/>
  <sortState xmlns:xlrd2="http://schemas.microsoft.com/office/spreadsheetml/2017/richdata2" ref="A2:G158">
    <sortCondition ref="A1:A15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000"/>
  <sheetViews>
    <sheetView topLeftCell="A16" zoomScale="130" zoomScaleNormal="130" workbookViewId="0">
      <selection activeCell="C18" sqref="C18"/>
    </sheetView>
  </sheetViews>
  <sheetFormatPr baseColWidth="10" defaultColWidth="14.42578125" defaultRowHeight="15" customHeight="1" x14ac:dyDescent="0.2"/>
  <cols>
    <col min="1" max="6" width="10" customWidth="1"/>
    <col min="9" max="9" width="20.5703125" customWidth="1"/>
  </cols>
  <sheetData>
    <row r="1" spans="2:11" ht="12.75" customHeight="1" x14ac:dyDescent="0.2">
      <c r="B1" s="6" t="s">
        <v>464</v>
      </c>
    </row>
    <row r="2" spans="2:11" ht="12.75" customHeight="1" x14ac:dyDescent="0.25">
      <c r="B2" s="6" t="s">
        <v>329</v>
      </c>
      <c r="I2" s="4" t="s">
        <v>14</v>
      </c>
      <c r="J2" s="2"/>
      <c r="K2" s="2" t="s">
        <v>15</v>
      </c>
    </row>
    <row r="3" spans="2:11" ht="12.75" customHeight="1" x14ac:dyDescent="0.25">
      <c r="B3" s="6" t="s">
        <v>0</v>
      </c>
      <c r="I3" s="2" t="s">
        <v>17</v>
      </c>
      <c r="J3" s="2"/>
      <c r="K3" s="2">
        <v>3</v>
      </c>
    </row>
    <row r="4" spans="2:11" ht="12.75" customHeight="1" x14ac:dyDescent="0.25">
      <c r="B4" s="6" t="s">
        <v>349</v>
      </c>
      <c r="I4" s="2" t="s">
        <v>19</v>
      </c>
      <c r="J4" s="2"/>
      <c r="K4" s="2">
        <v>3</v>
      </c>
    </row>
    <row r="5" spans="2:11" ht="12.75" customHeight="1" x14ac:dyDescent="0.25">
      <c r="B5" s="6" t="s">
        <v>350</v>
      </c>
      <c r="I5" s="2" t="s">
        <v>21</v>
      </c>
      <c r="J5" s="2"/>
      <c r="K5" s="2">
        <v>3</v>
      </c>
    </row>
    <row r="6" spans="2:11" ht="12.75" customHeight="1" x14ac:dyDescent="0.25">
      <c r="B6" s="6" t="s">
        <v>351</v>
      </c>
      <c r="I6" s="2" t="s">
        <v>23</v>
      </c>
      <c r="J6" s="2"/>
      <c r="K6" s="2">
        <v>3</v>
      </c>
    </row>
    <row r="7" spans="2:11" ht="12.75" customHeight="1" x14ac:dyDescent="0.25">
      <c r="B7" s="6"/>
      <c r="I7" s="2" t="s">
        <v>25</v>
      </c>
      <c r="J7" s="2"/>
      <c r="K7" s="2">
        <v>2</v>
      </c>
    </row>
    <row r="8" spans="2:11" ht="12.75" customHeight="1" x14ac:dyDescent="0.25">
      <c r="I8" s="2" t="s">
        <v>27</v>
      </c>
      <c r="J8" s="2"/>
      <c r="K8" s="2">
        <v>1</v>
      </c>
    </row>
    <row r="9" spans="2:11" ht="12.75" customHeight="1" x14ac:dyDescent="0.25">
      <c r="B9" s="6" t="s">
        <v>465</v>
      </c>
      <c r="I9" s="2" t="s">
        <v>29</v>
      </c>
      <c r="J9" s="2"/>
      <c r="K9" s="2">
        <v>1</v>
      </c>
    </row>
    <row r="10" spans="2:11" ht="12.75" customHeight="1" x14ac:dyDescent="0.25">
      <c r="B10" s="10" t="s">
        <v>332</v>
      </c>
      <c r="I10" s="2" t="s">
        <v>31</v>
      </c>
      <c r="J10" s="2"/>
      <c r="K10" s="2">
        <v>1</v>
      </c>
    </row>
    <row r="11" spans="2:11" ht="12.75" customHeight="1" x14ac:dyDescent="0.25">
      <c r="B11" s="6" t="s">
        <v>314</v>
      </c>
      <c r="I11" s="2" t="s">
        <v>33</v>
      </c>
      <c r="J11" s="2"/>
      <c r="K11" s="2">
        <v>3</v>
      </c>
    </row>
    <row r="12" spans="2:11" ht="12.75" customHeight="1" x14ac:dyDescent="0.25">
      <c r="B12" s="6" t="s">
        <v>343</v>
      </c>
      <c r="I12" s="2" t="s">
        <v>35</v>
      </c>
      <c r="J12" s="2"/>
      <c r="K12" s="2">
        <v>2</v>
      </c>
    </row>
    <row r="13" spans="2:11" ht="12.75" customHeight="1" x14ac:dyDescent="0.25">
      <c r="I13" s="2" t="s">
        <v>37</v>
      </c>
      <c r="J13" s="2"/>
      <c r="K13" s="2">
        <v>3</v>
      </c>
    </row>
    <row r="14" spans="2:11" ht="12.75" customHeight="1" x14ac:dyDescent="0.25">
      <c r="I14" s="2" t="s">
        <v>39</v>
      </c>
      <c r="J14" s="2"/>
      <c r="K14" s="2">
        <v>3</v>
      </c>
    </row>
    <row r="15" spans="2:11" ht="12.75" customHeight="1" x14ac:dyDescent="0.25">
      <c r="B15" s="6" t="s">
        <v>465</v>
      </c>
      <c r="I15" s="2" t="s">
        <v>41</v>
      </c>
      <c r="J15" s="2"/>
      <c r="K15" s="2">
        <v>1</v>
      </c>
    </row>
    <row r="16" spans="2:11" ht="12.75" customHeight="1" x14ac:dyDescent="0.25">
      <c r="B16" s="10" t="s">
        <v>332</v>
      </c>
      <c r="I16" s="2" t="s">
        <v>43</v>
      </c>
      <c r="J16" s="2"/>
      <c r="K16" s="2">
        <v>3</v>
      </c>
    </row>
    <row r="17" spans="2:11" ht="12.75" customHeight="1" x14ac:dyDescent="0.25">
      <c r="B17" s="6" t="s">
        <v>314</v>
      </c>
      <c r="I17" s="2" t="s">
        <v>45</v>
      </c>
      <c r="J17" s="2"/>
      <c r="K17" s="2">
        <v>3</v>
      </c>
    </row>
    <row r="18" spans="2:11" ht="12.75" customHeight="1" x14ac:dyDescent="0.25">
      <c r="B18" s="6" t="s">
        <v>343</v>
      </c>
      <c r="I18" s="2" t="s">
        <v>47</v>
      </c>
      <c r="J18" s="2"/>
      <c r="K18" s="2">
        <v>3</v>
      </c>
    </row>
    <row r="19" spans="2:11" ht="12.75" customHeight="1" x14ac:dyDescent="0.25">
      <c r="I19" s="2" t="s">
        <v>49</v>
      </c>
      <c r="J19" s="2"/>
      <c r="K19" s="2">
        <v>1</v>
      </c>
    </row>
    <row r="20" spans="2:11" ht="12.75" customHeight="1" x14ac:dyDescent="0.25">
      <c r="I20" s="2" t="s">
        <v>51</v>
      </c>
      <c r="J20" s="2"/>
      <c r="K20" s="2">
        <v>3</v>
      </c>
    </row>
    <row r="21" spans="2:11" ht="12.75" customHeight="1" x14ac:dyDescent="0.25">
      <c r="B21" s="2" t="s">
        <v>467</v>
      </c>
      <c r="I21" s="2" t="s">
        <v>53</v>
      </c>
      <c r="J21" s="2"/>
      <c r="K21" s="2">
        <v>3</v>
      </c>
    </row>
    <row r="22" spans="2:11" ht="12.75" customHeight="1" x14ac:dyDescent="0.25">
      <c r="I22" s="2" t="s">
        <v>55</v>
      </c>
      <c r="J22" s="2"/>
      <c r="K22" s="2">
        <v>1</v>
      </c>
    </row>
    <row r="23" spans="2:11" ht="12.75" customHeight="1" x14ac:dyDescent="0.25">
      <c r="B23" s="6" t="s">
        <v>472</v>
      </c>
      <c r="I23" s="2" t="s">
        <v>57</v>
      </c>
      <c r="J23" s="2"/>
      <c r="K23" s="2">
        <v>3</v>
      </c>
    </row>
    <row r="24" spans="2:11" ht="12.75" customHeight="1" x14ac:dyDescent="0.25">
      <c r="I24" s="2" t="s">
        <v>60</v>
      </c>
      <c r="J24" s="2"/>
      <c r="K24" s="2">
        <v>3</v>
      </c>
    </row>
    <row r="25" spans="2:11" ht="12.75" customHeight="1" x14ac:dyDescent="0.25">
      <c r="I25" s="2" t="s">
        <v>62</v>
      </c>
      <c r="J25" s="2"/>
      <c r="K25" s="2">
        <v>1</v>
      </c>
    </row>
    <row r="26" spans="2:11" ht="12.75" customHeight="1" x14ac:dyDescent="0.25">
      <c r="I26" s="2" t="s">
        <v>64</v>
      </c>
      <c r="J26" s="2"/>
      <c r="K26" s="2">
        <v>2</v>
      </c>
    </row>
    <row r="27" spans="2:11" ht="12.75" customHeight="1" x14ac:dyDescent="0.25">
      <c r="I27" s="2" t="s">
        <v>66</v>
      </c>
      <c r="J27" s="2"/>
      <c r="K27" s="2">
        <v>2</v>
      </c>
    </row>
    <row r="28" spans="2:11" ht="12.75" customHeight="1" x14ac:dyDescent="0.25">
      <c r="B28" s="6"/>
      <c r="I28" s="2" t="s">
        <v>68</v>
      </c>
      <c r="J28" s="2"/>
      <c r="K28" s="2">
        <v>1</v>
      </c>
    </row>
    <row r="29" spans="2:11" ht="12.75" customHeight="1" x14ac:dyDescent="0.25">
      <c r="B29" s="6"/>
      <c r="I29" s="2" t="s">
        <v>70</v>
      </c>
      <c r="J29" s="2"/>
      <c r="K29" s="2">
        <v>3</v>
      </c>
    </row>
    <row r="30" spans="2:11" ht="12.75" customHeight="1" x14ac:dyDescent="0.25">
      <c r="B30" s="6"/>
      <c r="I30" s="2" t="s">
        <v>72</v>
      </c>
      <c r="J30" s="2"/>
      <c r="K30" s="2">
        <v>2</v>
      </c>
    </row>
    <row r="31" spans="2:11" ht="12.75" customHeight="1" x14ac:dyDescent="0.25">
      <c r="I31" s="2" t="s">
        <v>74</v>
      </c>
      <c r="J31" s="2"/>
      <c r="K31" s="2">
        <v>2</v>
      </c>
    </row>
    <row r="32" spans="2:11" ht="12.75" customHeight="1" x14ac:dyDescent="0.25">
      <c r="I32" s="2" t="s">
        <v>76</v>
      </c>
      <c r="J32" s="2"/>
      <c r="K32" s="2">
        <v>3</v>
      </c>
    </row>
    <row r="33" spans="9:11" ht="12.75" customHeight="1" x14ac:dyDescent="0.25">
      <c r="I33" s="2" t="s">
        <v>78</v>
      </c>
      <c r="J33" s="2"/>
      <c r="K33" s="2">
        <v>3</v>
      </c>
    </row>
    <row r="34" spans="9:11" ht="12.75" customHeight="1" x14ac:dyDescent="0.25">
      <c r="I34" s="2" t="s">
        <v>80</v>
      </c>
      <c r="J34" s="2"/>
      <c r="K34" s="2">
        <v>2</v>
      </c>
    </row>
    <row r="35" spans="9:11" ht="12.75" customHeight="1" x14ac:dyDescent="0.25">
      <c r="I35" s="2" t="s">
        <v>82</v>
      </c>
      <c r="J35" s="2"/>
      <c r="K35" s="2">
        <v>2</v>
      </c>
    </row>
    <row r="36" spans="9:11" ht="12.75" customHeight="1" x14ac:dyDescent="0.25">
      <c r="I36" s="2" t="s">
        <v>84</v>
      </c>
      <c r="J36" s="2"/>
      <c r="K36" s="2">
        <v>3</v>
      </c>
    </row>
    <row r="37" spans="9:11" ht="12.75" customHeight="1" x14ac:dyDescent="0.25">
      <c r="I37" s="2" t="s">
        <v>86</v>
      </c>
      <c r="J37" s="2"/>
      <c r="K37" s="2">
        <v>2</v>
      </c>
    </row>
    <row r="38" spans="9:11" ht="12.75" customHeight="1" x14ac:dyDescent="0.25">
      <c r="I38" s="2" t="s">
        <v>88</v>
      </c>
      <c r="J38" s="2"/>
      <c r="K38" s="2">
        <v>3</v>
      </c>
    </row>
    <row r="39" spans="9:11" ht="12.75" customHeight="1" x14ac:dyDescent="0.25">
      <c r="I39" s="2" t="s">
        <v>90</v>
      </c>
      <c r="J39" s="2"/>
      <c r="K39" s="2">
        <v>2</v>
      </c>
    </row>
    <row r="40" spans="9:11" ht="12.75" customHeight="1" x14ac:dyDescent="0.25">
      <c r="I40" s="2" t="s">
        <v>92</v>
      </c>
      <c r="J40" s="2"/>
      <c r="K40" s="2">
        <v>2</v>
      </c>
    </row>
    <row r="41" spans="9:11" ht="12.75" customHeight="1" x14ac:dyDescent="0.25">
      <c r="I41" s="2" t="s">
        <v>94</v>
      </c>
      <c r="J41" s="2"/>
      <c r="K41" s="2">
        <v>2</v>
      </c>
    </row>
    <row r="42" spans="9:11" ht="12.75" customHeight="1" x14ac:dyDescent="0.25">
      <c r="I42" s="2" t="s">
        <v>96</v>
      </c>
      <c r="J42" s="2"/>
      <c r="K42" s="2">
        <v>2</v>
      </c>
    </row>
    <row r="43" spans="9:11" ht="12.75" customHeight="1" x14ac:dyDescent="0.25">
      <c r="I43" s="2" t="s">
        <v>98</v>
      </c>
      <c r="J43" s="2"/>
      <c r="K43" s="2">
        <v>3</v>
      </c>
    </row>
    <row r="44" spans="9:11" ht="12.75" customHeight="1" x14ac:dyDescent="0.25">
      <c r="I44" s="2" t="s">
        <v>100</v>
      </c>
      <c r="J44" s="2"/>
      <c r="K44" s="2">
        <v>3</v>
      </c>
    </row>
    <row r="45" spans="9:11" ht="12.75" customHeight="1" x14ac:dyDescent="0.25">
      <c r="I45" s="2" t="s">
        <v>102</v>
      </c>
      <c r="J45" s="2"/>
      <c r="K45" s="2">
        <v>2</v>
      </c>
    </row>
    <row r="46" spans="9:11" ht="12.75" customHeight="1" x14ac:dyDescent="0.25">
      <c r="I46" s="2" t="s">
        <v>104</v>
      </c>
      <c r="J46" s="2"/>
      <c r="K46" s="2">
        <v>2</v>
      </c>
    </row>
    <row r="47" spans="9:11" ht="12.75" customHeight="1" x14ac:dyDescent="0.25">
      <c r="I47" s="2" t="s">
        <v>106</v>
      </c>
      <c r="J47" s="2"/>
      <c r="K47" s="2">
        <v>3</v>
      </c>
    </row>
    <row r="48" spans="9:11" ht="12.75" customHeight="1" x14ac:dyDescent="0.25">
      <c r="I48" s="2" t="s">
        <v>108</v>
      </c>
      <c r="J48" s="2"/>
      <c r="K48" s="2">
        <v>3</v>
      </c>
    </row>
    <row r="49" spans="9:11" ht="12.75" customHeight="1" x14ac:dyDescent="0.25">
      <c r="I49" s="2" t="s">
        <v>110</v>
      </c>
      <c r="J49" s="2"/>
      <c r="K49" s="2">
        <v>2</v>
      </c>
    </row>
    <row r="50" spans="9:11" ht="12.75" customHeight="1" x14ac:dyDescent="0.25">
      <c r="I50" s="2" t="s">
        <v>112</v>
      </c>
      <c r="J50" s="2"/>
      <c r="K50" s="2">
        <v>1</v>
      </c>
    </row>
    <row r="51" spans="9:11" ht="12.75" customHeight="1" x14ac:dyDescent="0.25">
      <c r="I51" s="2" t="s">
        <v>114</v>
      </c>
      <c r="J51" s="2"/>
      <c r="K51" s="2">
        <v>3</v>
      </c>
    </row>
    <row r="52" spans="9:11" ht="12.75" customHeight="1" x14ac:dyDescent="0.25">
      <c r="I52" s="2" t="s">
        <v>116</v>
      </c>
      <c r="J52" s="2"/>
      <c r="K52" s="2">
        <v>1</v>
      </c>
    </row>
    <row r="53" spans="9:11" ht="12.75" customHeight="1" x14ac:dyDescent="0.25">
      <c r="I53" s="2" t="s">
        <v>118</v>
      </c>
      <c r="J53" s="2"/>
      <c r="K53" s="2">
        <v>3</v>
      </c>
    </row>
    <row r="54" spans="9:11" ht="12.75" customHeight="1" x14ac:dyDescent="0.25">
      <c r="I54" s="2" t="s">
        <v>120</v>
      </c>
      <c r="J54" s="2"/>
      <c r="K54" s="2">
        <v>2</v>
      </c>
    </row>
    <row r="55" spans="9:11" ht="12.75" customHeight="1" x14ac:dyDescent="0.25">
      <c r="I55" s="2" t="s">
        <v>122</v>
      </c>
      <c r="J55" s="2"/>
      <c r="K55" s="2">
        <v>1</v>
      </c>
    </row>
    <row r="56" spans="9:11" ht="12.75" customHeight="1" x14ac:dyDescent="0.25">
      <c r="I56" s="2" t="s">
        <v>124</v>
      </c>
      <c r="J56" s="2"/>
      <c r="K56" s="2">
        <v>1</v>
      </c>
    </row>
    <row r="57" spans="9:11" ht="12.75" customHeight="1" x14ac:dyDescent="0.25">
      <c r="I57" s="2" t="s">
        <v>126</v>
      </c>
      <c r="J57" s="2"/>
      <c r="K57" s="2">
        <v>2</v>
      </c>
    </row>
    <row r="58" spans="9:11" ht="12.75" customHeight="1" x14ac:dyDescent="0.25">
      <c r="I58" s="2" t="s">
        <v>128</v>
      </c>
      <c r="J58" s="2"/>
      <c r="K58" s="2">
        <v>1</v>
      </c>
    </row>
    <row r="59" spans="9:11" ht="12.75" customHeight="1" x14ac:dyDescent="0.25">
      <c r="I59" s="2" t="s">
        <v>130</v>
      </c>
      <c r="J59" s="2"/>
      <c r="K59" s="2">
        <v>3</v>
      </c>
    </row>
    <row r="60" spans="9:11" ht="12.75" customHeight="1" x14ac:dyDescent="0.25">
      <c r="I60" s="2" t="s">
        <v>132</v>
      </c>
      <c r="J60" s="2"/>
      <c r="K60" s="2">
        <v>2</v>
      </c>
    </row>
    <row r="61" spans="9:11" ht="12.75" customHeight="1" x14ac:dyDescent="0.25">
      <c r="I61" s="2" t="s">
        <v>134</v>
      </c>
      <c r="J61" s="2"/>
      <c r="K61" s="2">
        <v>3</v>
      </c>
    </row>
    <row r="62" spans="9:11" ht="12.75" customHeight="1" x14ac:dyDescent="0.25">
      <c r="I62" s="2" t="s">
        <v>136</v>
      </c>
      <c r="J62" s="2"/>
      <c r="K62" s="2">
        <v>3</v>
      </c>
    </row>
    <row r="63" spans="9:11" ht="12.75" customHeight="1" x14ac:dyDescent="0.25">
      <c r="I63" s="2" t="s">
        <v>138</v>
      </c>
      <c r="J63" s="2"/>
      <c r="K63" s="2">
        <v>3</v>
      </c>
    </row>
    <row r="64" spans="9:11" ht="12.75" customHeight="1" x14ac:dyDescent="0.25">
      <c r="I64" s="2" t="s">
        <v>140</v>
      </c>
      <c r="J64" s="2"/>
      <c r="K64" s="2">
        <v>3</v>
      </c>
    </row>
    <row r="65" spans="9:11" ht="12.75" customHeight="1" x14ac:dyDescent="0.25">
      <c r="I65" s="2" t="s">
        <v>142</v>
      </c>
      <c r="J65" s="2"/>
      <c r="K65" s="2">
        <v>2</v>
      </c>
    </row>
    <row r="66" spans="9:11" ht="12.75" customHeight="1" x14ac:dyDescent="0.25">
      <c r="I66" s="2" t="s">
        <v>144</v>
      </c>
      <c r="J66" s="2"/>
      <c r="K66" s="2">
        <v>3</v>
      </c>
    </row>
    <row r="67" spans="9:11" ht="12.75" customHeight="1" x14ac:dyDescent="0.25">
      <c r="I67" s="2" t="s">
        <v>146</v>
      </c>
      <c r="J67" s="2"/>
      <c r="K67" s="2">
        <v>2</v>
      </c>
    </row>
    <row r="68" spans="9:11" ht="12.75" customHeight="1" x14ac:dyDescent="0.25">
      <c r="I68" s="2" t="s">
        <v>148</v>
      </c>
      <c r="J68" s="2"/>
      <c r="K68" s="2">
        <v>3</v>
      </c>
    </row>
    <row r="69" spans="9:11" ht="12.75" customHeight="1" x14ac:dyDescent="0.25">
      <c r="I69" s="2" t="s">
        <v>150</v>
      </c>
      <c r="J69" s="2"/>
      <c r="K69" s="2">
        <v>3</v>
      </c>
    </row>
    <row r="70" spans="9:11" ht="12.75" customHeight="1" x14ac:dyDescent="0.25">
      <c r="I70" s="2" t="s">
        <v>151</v>
      </c>
      <c r="J70" s="2"/>
      <c r="K70" s="2">
        <v>3</v>
      </c>
    </row>
    <row r="71" spans="9:11" ht="12.75" customHeight="1" x14ac:dyDescent="0.25">
      <c r="I71" s="2" t="s">
        <v>152</v>
      </c>
      <c r="J71" s="2"/>
      <c r="K71" s="2">
        <v>3</v>
      </c>
    </row>
    <row r="72" spans="9:11" ht="12.75" customHeight="1" x14ac:dyDescent="0.25">
      <c r="I72" s="2" t="s">
        <v>153</v>
      </c>
      <c r="J72" s="2"/>
      <c r="K72" s="2">
        <v>2</v>
      </c>
    </row>
    <row r="73" spans="9:11" ht="12.75" customHeight="1" x14ac:dyDescent="0.25">
      <c r="I73" s="2" t="s">
        <v>154</v>
      </c>
      <c r="J73" s="2"/>
      <c r="K73" s="2">
        <v>2</v>
      </c>
    </row>
    <row r="74" spans="9:11" ht="12.75" customHeight="1" x14ac:dyDescent="0.25">
      <c r="I74" s="2" t="s">
        <v>155</v>
      </c>
      <c r="J74" s="2"/>
      <c r="K74" s="2">
        <v>3</v>
      </c>
    </row>
    <row r="75" spans="9:11" ht="12.75" customHeight="1" x14ac:dyDescent="0.25">
      <c r="I75" s="2" t="s">
        <v>156</v>
      </c>
      <c r="J75" s="2"/>
      <c r="K75" s="2">
        <v>2</v>
      </c>
    </row>
    <row r="76" spans="9:11" ht="12.75" customHeight="1" x14ac:dyDescent="0.25">
      <c r="I76" s="2" t="s">
        <v>157</v>
      </c>
      <c r="J76" s="2"/>
      <c r="K76" s="2">
        <v>3</v>
      </c>
    </row>
    <row r="77" spans="9:11" ht="12.75" customHeight="1" x14ac:dyDescent="0.25">
      <c r="I77" s="2" t="s">
        <v>158</v>
      </c>
      <c r="J77" s="2"/>
      <c r="K77" s="2">
        <v>1</v>
      </c>
    </row>
    <row r="78" spans="9:11" ht="12.75" customHeight="1" x14ac:dyDescent="0.25">
      <c r="I78" s="2" t="s">
        <v>159</v>
      </c>
      <c r="J78" s="2"/>
      <c r="K78" s="2">
        <v>3</v>
      </c>
    </row>
    <row r="79" spans="9:11" ht="12.75" customHeight="1" x14ac:dyDescent="0.25">
      <c r="I79" s="2" t="s">
        <v>160</v>
      </c>
      <c r="J79" s="2"/>
      <c r="K79" s="2">
        <v>3</v>
      </c>
    </row>
    <row r="80" spans="9:11" ht="12.75" customHeight="1" x14ac:dyDescent="0.25">
      <c r="I80" s="2" t="s">
        <v>161</v>
      </c>
      <c r="J80" s="2"/>
      <c r="K80" s="2">
        <v>1</v>
      </c>
    </row>
    <row r="81" spans="9:11" ht="12.75" customHeight="1" x14ac:dyDescent="0.25">
      <c r="I81" s="2" t="s">
        <v>162</v>
      </c>
      <c r="J81" s="2"/>
      <c r="K81" s="2">
        <v>3</v>
      </c>
    </row>
    <row r="82" spans="9:11" ht="12.75" customHeight="1" x14ac:dyDescent="0.25">
      <c r="I82" s="2" t="s">
        <v>163</v>
      </c>
      <c r="J82" s="2"/>
      <c r="K82" s="2">
        <v>1</v>
      </c>
    </row>
    <row r="83" spans="9:11" ht="12.75" customHeight="1" x14ac:dyDescent="0.25">
      <c r="I83" s="2" t="s">
        <v>164</v>
      </c>
      <c r="J83" s="2"/>
      <c r="K83" s="2">
        <v>1</v>
      </c>
    </row>
    <row r="84" spans="9:11" ht="12.75" customHeight="1" x14ac:dyDescent="0.25">
      <c r="I84" s="2" t="s">
        <v>165</v>
      </c>
      <c r="J84" s="2"/>
      <c r="K84" s="2">
        <v>2</v>
      </c>
    </row>
    <row r="85" spans="9:11" ht="12.75" customHeight="1" x14ac:dyDescent="0.25">
      <c r="I85" s="2" t="s">
        <v>166</v>
      </c>
      <c r="J85" s="2"/>
      <c r="K85" s="2">
        <v>2</v>
      </c>
    </row>
    <row r="86" spans="9:11" ht="12.75" customHeight="1" x14ac:dyDescent="0.25">
      <c r="I86" s="2" t="s">
        <v>167</v>
      </c>
      <c r="J86" s="2"/>
      <c r="K86" s="2">
        <v>2</v>
      </c>
    </row>
    <row r="87" spans="9:11" ht="12.75" customHeight="1" x14ac:dyDescent="0.25">
      <c r="I87" s="2" t="s">
        <v>168</v>
      </c>
      <c r="J87" s="2"/>
      <c r="K87" s="2">
        <v>1</v>
      </c>
    </row>
    <row r="88" spans="9:11" ht="12.75" customHeight="1" x14ac:dyDescent="0.25">
      <c r="I88" s="2" t="s">
        <v>169</v>
      </c>
      <c r="J88" s="2"/>
      <c r="K88" s="2">
        <v>1</v>
      </c>
    </row>
    <row r="89" spans="9:11" ht="12.75" customHeight="1" x14ac:dyDescent="0.25">
      <c r="I89" s="2" t="s">
        <v>170</v>
      </c>
      <c r="J89" s="2"/>
      <c r="K89" s="2">
        <v>3</v>
      </c>
    </row>
    <row r="90" spans="9:11" ht="12.75" customHeight="1" x14ac:dyDescent="0.25">
      <c r="I90" s="2" t="s">
        <v>171</v>
      </c>
      <c r="J90" s="2"/>
      <c r="K90" s="2">
        <v>1</v>
      </c>
    </row>
    <row r="91" spans="9:11" ht="12.75" customHeight="1" x14ac:dyDescent="0.25">
      <c r="I91" s="2" t="s">
        <v>172</v>
      </c>
      <c r="J91" s="2"/>
      <c r="K91" s="2">
        <v>3</v>
      </c>
    </row>
    <row r="92" spans="9:11" ht="12.75" customHeight="1" x14ac:dyDescent="0.25">
      <c r="I92" s="2" t="s">
        <v>173</v>
      </c>
      <c r="J92" s="2"/>
      <c r="K92" s="2">
        <v>3</v>
      </c>
    </row>
    <row r="93" spans="9:11" ht="12.75" customHeight="1" x14ac:dyDescent="0.25">
      <c r="I93" s="2" t="s">
        <v>174</v>
      </c>
      <c r="J93" s="2"/>
      <c r="K93" s="2">
        <v>3</v>
      </c>
    </row>
    <row r="94" spans="9:11" ht="12.75" customHeight="1" x14ac:dyDescent="0.25">
      <c r="I94" s="2" t="s">
        <v>175</v>
      </c>
      <c r="J94" s="2"/>
      <c r="K94" s="2">
        <v>3</v>
      </c>
    </row>
    <row r="95" spans="9:11" ht="12.75" customHeight="1" x14ac:dyDescent="0.25">
      <c r="I95" s="2" t="s">
        <v>176</v>
      </c>
      <c r="J95" s="2"/>
      <c r="K95" s="2">
        <v>3</v>
      </c>
    </row>
    <row r="96" spans="9:11" ht="12.75" customHeight="1" x14ac:dyDescent="0.25">
      <c r="I96" s="2" t="s">
        <v>177</v>
      </c>
      <c r="J96" s="2"/>
      <c r="K96" s="2">
        <v>3</v>
      </c>
    </row>
    <row r="97" spans="9:11" ht="12.75" customHeight="1" x14ac:dyDescent="0.25">
      <c r="I97" s="2" t="s">
        <v>178</v>
      </c>
      <c r="J97" s="2"/>
      <c r="K97" s="2">
        <v>3</v>
      </c>
    </row>
    <row r="98" spans="9:11" ht="12.75" customHeight="1" x14ac:dyDescent="0.25">
      <c r="I98" s="2" t="s">
        <v>179</v>
      </c>
      <c r="J98" s="2"/>
      <c r="K98" s="2">
        <v>1</v>
      </c>
    </row>
    <row r="99" spans="9:11" ht="12.75" customHeight="1" x14ac:dyDescent="0.25">
      <c r="I99" s="2" t="s">
        <v>180</v>
      </c>
      <c r="J99" s="2"/>
      <c r="K99" s="2">
        <v>3</v>
      </c>
    </row>
    <row r="100" spans="9:11" ht="12.75" customHeight="1" x14ac:dyDescent="0.25">
      <c r="I100" s="2" t="s">
        <v>181</v>
      </c>
      <c r="J100" s="2"/>
      <c r="K100" s="2">
        <v>3</v>
      </c>
    </row>
    <row r="101" spans="9:11" ht="12.75" customHeight="1" x14ac:dyDescent="0.25">
      <c r="I101" s="2" t="s">
        <v>182</v>
      </c>
      <c r="J101" s="2"/>
      <c r="K101" s="2">
        <v>3</v>
      </c>
    </row>
    <row r="102" spans="9:11" ht="12.75" customHeight="1" x14ac:dyDescent="0.25">
      <c r="I102" s="2" t="s">
        <v>183</v>
      </c>
      <c r="J102" s="2"/>
      <c r="K102" s="2">
        <v>3</v>
      </c>
    </row>
    <row r="103" spans="9:11" ht="12.75" customHeight="1" x14ac:dyDescent="0.25">
      <c r="I103" s="2" t="s">
        <v>184</v>
      </c>
      <c r="J103" s="2"/>
      <c r="K103" s="2">
        <v>3</v>
      </c>
    </row>
    <row r="104" spans="9:11" ht="12.75" customHeight="1" x14ac:dyDescent="0.25">
      <c r="I104" s="2" t="s">
        <v>185</v>
      </c>
      <c r="J104" s="2"/>
      <c r="K104" s="2">
        <v>1</v>
      </c>
    </row>
    <row r="105" spans="9:11" ht="12.75" customHeight="1" x14ac:dyDescent="0.25">
      <c r="I105" s="2" t="s">
        <v>186</v>
      </c>
      <c r="J105" s="2"/>
      <c r="K105" s="2">
        <v>3</v>
      </c>
    </row>
    <row r="106" spans="9:11" ht="12.75" customHeight="1" x14ac:dyDescent="0.25">
      <c r="I106" s="2" t="s">
        <v>187</v>
      </c>
      <c r="J106" s="2"/>
      <c r="K106" s="2">
        <v>3</v>
      </c>
    </row>
    <row r="107" spans="9:11" ht="12.75" customHeight="1" x14ac:dyDescent="0.25">
      <c r="I107" s="2" t="s">
        <v>188</v>
      </c>
      <c r="J107" s="2"/>
      <c r="K107" s="2">
        <v>3</v>
      </c>
    </row>
    <row r="108" spans="9:11" ht="12.75" customHeight="1" x14ac:dyDescent="0.25">
      <c r="I108" s="2" t="s">
        <v>189</v>
      </c>
      <c r="J108" s="2"/>
      <c r="K108" s="2">
        <v>2</v>
      </c>
    </row>
    <row r="109" spans="9:11" ht="12.75" customHeight="1" x14ac:dyDescent="0.25">
      <c r="I109" s="2" t="s">
        <v>190</v>
      </c>
      <c r="J109" s="2"/>
      <c r="K109" s="2">
        <v>3</v>
      </c>
    </row>
    <row r="110" spans="9:11" ht="12.75" customHeight="1" x14ac:dyDescent="0.25">
      <c r="I110" s="2" t="s">
        <v>191</v>
      </c>
      <c r="J110" s="2"/>
      <c r="K110" s="2">
        <v>3</v>
      </c>
    </row>
    <row r="111" spans="9:11" ht="12.75" customHeight="1" x14ac:dyDescent="0.25">
      <c r="I111" s="2" t="s">
        <v>192</v>
      </c>
      <c r="J111" s="2"/>
      <c r="K111" s="2">
        <v>3</v>
      </c>
    </row>
    <row r="112" spans="9:11" ht="12.75" customHeight="1" x14ac:dyDescent="0.25">
      <c r="I112" s="2" t="s">
        <v>193</v>
      </c>
      <c r="J112" s="2"/>
      <c r="K112" s="2">
        <v>3</v>
      </c>
    </row>
    <row r="113" spans="9:11" ht="12.75" customHeight="1" x14ac:dyDescent="0.25">
      <c r="I113" s="2" t="s">
        <v>194</v>
      </c>
      <c r="J113" s="2"/>
      <c r="K113" s="2">
        <v>1</v>
      </c>
    </row>
    <row r="114" spans="9:11" ht="12.75" customHeight="1" x14ac:dyDescent="0.25">
      <c r="I114" s="2" t="s">
        <v>195</v>
      </c>
      <c r="J114" s="2"/>
      <c r="K114" s="2">
        <v>1</v>
      </c>
    </row>
    <row r="115" spans="9:11" ht="12.75" customHeight="1" x14ac:dyDescent="0.25">
      <c r="I115" s="2" t="s">
        <v>196</v>
      </c>
      <c r="J115" s="2"/>
      <c r="K115" s="2">
        <v>3</v>
      </c>
    </row>
    <row r="116" spans="9:11" ht="12.75" customHeight="1" x14ac:dyDescent="0.25">
      <c r="I116" s="2" t="s">
        <v>197</v>
      </c>
      <c r="J116" s="2"/>
      <c r="K116" s="2">
        <v>3</v>
      </c>
    </row>
    <row r="117" spans="9:11" ht="12.75" customHeight="1" x14ac:dyDescent="0.25">
      <c r="I117" s="2" t="s">
        <v>198</v>
      </c>
      <c r="J117" s="2"/>
      <c r="K117" s="2">
        <v>3</v>
      </c>
    </row>
    <row r="118" spans="9:11" ht="12.75" customHeight="1" x14ac:dyDescent="0.25">
      <c r="I118" s="2" t="s">
        <v>199</v>
      </c>
      <c r="J118" s="2"/>
      <c r="K118" s="2">
        <v>3</v>
      </c>
    </row>
    <row r="119" spans="9:11" ht="12.75" customHeight="1" x14ac:dyDescent="0.25">
      <c r="I119" s="2" t="s">
        <v>200</v>
      </c>
      <c r="J119" s="2"/>
      <c r="K119" s="2">
        <v>1</v>
      </c>
    </row>
    <row r="120" spans="9:11" ht="12.75" customHeight="1" x14ac:dyDescent="0.25">
      <c r="I120" s="2" t="s">
        <v>201</v>
      </c>
      <c r="J120" s="2"/>
      <c r="K120" s="2">
        <v>3</v>
      </c>
    </row>
    <row r="121" spans="9:11" ht="12.75" customHeight="1" x14ac:dyDescent="0.25">
      <c r="I121" s="2" t="s">
        <v>202</v>
      </c>
      <c r="J121" s="2"/>
      <c r="K121" s="2">
        <v>3</v>
      </c>
    </row>
    <row r="122" spans="9:11" ht="12.75" customHeight="1" x14ac:dyDescent="0.25">
      <c r="I122" s="2" t="s">
        <v>203</v>
      </c>
      <c r="J122" s="2"/>
      <c r="K122" s="2">
        <v>3</v>
      </c>
    </row>
    <row r="123" spans="9:11" ht="12.75" customHeight="1" x14ac:dyDescent="0.25">
      <c r="I123" s="2" t="s">
        <v>204</v>
      </c>
      <c r="J123" s="2"/>
      <c r="K123" s="2">
        <v>2</v>
      </c>
    </row>
    <row r="124" spans="9:11" ht="12.75" customHeight="1" x14ac:dyDescent="0.25">
      <c r="I124" s="2" t="s">
        <v>205</v>
      </c>
      <c r="J124" s="2"/>
      <c r="K124" s="2">
        <v>3</v>
      </c>
    </row>
    <row r="125" spans="9:11" ht="12.75" customHeight="1" x14ac:dyDescent="0.25">
      <c r="I125" s="2" t="s">
        <v>206</v>
      </c>
      <c r="J125" s="2"/>
      <c r="K125" s="2">
        <v>3</v>
      </c>
    </row>
    <row r="126" spans="9:11" ht="12.75" customHeight="1" x14ac:dyDescent="0.25">
      <c r="I126" s="2" t="s">
        <v>207</v>
      </c>
      <c r="J126" s="2"/>
      <c r="K126" s="2">
        <v>3</v>
      </c>
    </row>
    <row r="127" spans="9:11" ht="12.75" customHeight="1" x14ac:dyDescent="0.25">
      <c r="I127" s="2" t="s">
        <v>208</v>
      </c>
      <c r="J127" s="2"/>
      <c r="K127" s="2">
        <v>3</v>
      </c>
    </row>
    <row r="128" spans="9:11" ht="12.75" customHeight="1" x14ac:dyDescent="0.25">
      <c r="I128" s="2" t="s">
        <v>209</v>
      </c>
      <c r="J128" s="2"/>
      <c r="K128" s="2">
        <v>2</v>
      </c>
    </row>
    <row r="129" spans="9:11" ht="12.75" customHeight="1" x14ac:dyDescent="0.25">
      <c r="I129" s="2" t="s">
        <v>210</v>
      </c>
      <c r="J129" s="2"/>
      <c r="K129" s="2">
        <v>3</v>
      </c>
    </row>
    <row r="130" spans="9:11" ht="12.75" customHeight="1" x14ac:dyDescent="0.25">
      <c r="I130" s="2" t="s">
        <v>211</v>
      </c>
      <c r="J130" s="2"/>
      <c r="K130" s="2">
        <v>3</v>
      </c>
    </row>
    <row r="131" spans="9:11" ht="12.75" customHeight="1" x14ac:dyDescent="0.25">
      <c r="I131" s="2" t="s">
        <v>212</v>
      </c>
      <c r="J131" s="2"/>
      <c r="K131" s="2">
        <v>2</v>
      </c>
    </row>
    <row r="132" spans="9:11" ht="12.75" customHeight="1" x14ac:dyDescent="0.25">
      <c r="I132" s="2" t="s">
        <v>213</v>
      </c>
      <c r="J132" s="2"/>
      <c r="K132" s="2">
        <v>2</v>
      </c>
    </row>
    <row r="133" spans="9:11" ht="12.75" customHeight="1" x14ac:dyDescent="0.25">
      <c r="I133" s="2" t="s">
        <v>214</v>
      </c>
      <c r="J133" s="2"/>
      <c r="K133" s="2">
        <v>3</v>
      </c>
    </row>
    <row r="134" spans="9:11" ht="12.75" customHeight="1" x14ac:dyDescent="0.25">
      <c r="I134" s="2" t="s">
        <v>215</v>
      </c>
      <c r="J134" s="2"/>
      <c r="K134" s="2">
        <v>3</v>
      </c>
    </row>
    <row r="135" spans="9:11" ht="12.75" customHeight="1" x14ac:dyDescent="0.25">
      <c r="I135" s="2" t="s">
        <v>216</v>
      </c>
      <c r="J135" s="2"/>
      <c r="K135" s="2">
        <v>3</v>
      </c>
    </row>
    <row r="136" spans="9:11" ht="12.75" customHeight="1" x14ac:dyDescent="0.25">
      <c r="I136" s="2" t="s">
        <v>217</v>
      </c>
      <c r="J136" s="2"/>
      <c r="K136" s="2">
        <v>3</v>
      </c>
    </row>
    <row r="137" spans="9:11" ht="12.75" customHeight="1" x14ac:dyDescent="0.25">
      <c r="I137" s="2" t="s">
        <v>218</v>
      </c>
      <c r="J137" s="2"/>
      <c r="K137" s="2">
        <v>3</v>
      </c>
    </row>
    <row r="138" spans="9:11" ht="12.75" customHeight="1" x14ac:dyDescent="0.25">
      <c r="I138" s="2" t="s">
        <v>219</v>
      </c>
      <c r="J138" s="2"/>
      <c r="K138" s="2">
        <v>2</v>
      </c>
    </row>
    <row r="139" spans="9:11" ht="12.75" customHeight="1" x14ac:dyDescent="0.25">
      <c r="I139" s="2" t="s">
        <v>220</v>
      </c>
      <c r="J139" s="2"/>
      <c r="K139" s="2">
        <v>3</v>
      </c>
    </row>
    <row r="140" spans="9:11" ht="12.75" customHeight="1" x14ac:dyDescent="0.25">
      <c r="I140" s="2" t="s">
        <v>221</v>
      </c>
      <c r="J140" s="2"/>
      <c r="K140" s="2">
        <v>2</v>
      </c>
    </row>
    <row r="141" spans="9:11" ht="12.75" customHeight="1" x14ac:dyDescent="0.25">
      <c r="I141" s="2" t="s">
        <v>222</v>
      </c>
      <c r="J141" s="2"/>
      <c r="K141" s="2">
        <v>3</v>
      </c>
    </row>
    <row r="142" spans="9:11" ht="12.75" customHeight="1" x14ac:dyDescent="0.25">
      <c r="I142" s="2" t="s">
        <v>223</v>
      </c>
      <c r="J142" s="2"/>
      <c r="K142" s="2">
        <v>2</v>
      </c>
    </row>
    <row r="143" spans="9:11" ht="12.75" customHeight="1" x14ac:dyDescent="0.25">
      <c r="I143" s="2" t="s">
        <v>224</v>
      </c>
      <c r="J143" s="2"/>
      <c r="K143" s="2">
        <v>3</v>
      </c>
    </row>
    <row r="144" spans="9:11" ht="12.75" customHeight="1" x14ac:dyDescent="0.25">
      <c r="I144" s="2" t="s">
        <v>225</v>
      </c>
      <c r="J144" s="2"/>
      <c r="K144" s="2">
        <v>2</v>
      </c>
    </row>
    <row r="145" spans="9:11" ht="12.75" customHeight="1" x14ac:dyDescent="0.25">
      <c r="I145" s="2" t="s">
        <v>226</v>
      </c>
      <c r="J145" s="2"/>
      <c r="K145" s="2">
        <v>1</v>
      </c>
    </row>
    <row r="146" spans="9:11" ht="12.75" customHeight="1" x14ac:dyDescent="0.25">
      <c r="I146" s="2" t="s">
        <v>227</v>
      </c>
      <c r="J146" s="2"/>
      <c r="K146" s="2">
        <v>2</v>
      </c>
    </row>
    <row r="147" spans="9:11" ht="12.75" customHeight="1" x14ac:dyDescent="0.25">
      <c r="I147" s="2" t="s">
        <v>228</v>
      </c>
      <c r="J147" s="2"/>
      <c r="K147" s="2">
        <v>2</v>
      </c>
    </row>
    <row r="148" spans="9:11" ht="12.75" customHeight="1" x14ac:dyDescent="0.25">
      <c r="I148" s="2" t="s">
        <v>229</v>
      </c>
      <c r="J148" s="2"/>
      <c r="K148" s="2">
        <v>2</v>
      </c>
    </row>
    <row r="149" spans="9:11" ht="12.75" customHeight="1" x14ac:dyDescent="0.25">
      <c r="I149" s="2" t="s">
        <v>230</v>
      </c>
      <c r="J149" s="2"/>
      <c r="K149" s="2">
        <v>3</v>
      </c>
    </row>
    <row r="150" spans="9:11" ht="12.75" customHeight="1" x14ac:dyDescent="0.25">
      <c r="I150" s="2" t="s">
        <v>231</v>
      </c>
      <c r="J150" s="2"/>
      <c r="K150" s="2">
        <v>3</v>
      </c>
    </row>
    <row r="151" spans="9:11" ht="12.75" customHeight="1" x14ac:dyDescent="0.25">
      <c r="I151" s="2" t="s">
        <v>232</v>
      </c>
      <c r="J151" s="2"/>
      <c r="K151" s="2">
        <v>3</v>
      </c>
    </row>
    <row r="152" spans="9:11" ht="12.75" customHeight="1" x14ac:dyDescent="0.25">
      <c r="I152" s="2" t="s">
        <v>233</v>
      </c>
      <c r="J152" s="2"/>
      <c r="K152" s="2">
        <v>3</v>
      </c>
    </row>
    <row r="153" spans="9:11" ht="12.75" customHeight="1" x14ac:dyDescent="0.25">
      <c r="I153" s="2" t="s">
        <v>234</v>
      </c>
      <c r="J153" s="2"/>
      <c r="K153" s="2">
        <v>2</v>
      </c>
    </row>
    <row r="154" spans="9:11" ht="12.75" customHeight="1" x14ac:dyDescent="0.25">
      <c r="I154" s="2" t="s">
        <v>235</v>
      </c>
      <c r="J154" s="2"/>
      <c r="K154" s="2">
        <v>3</v>
      </c>
    </row>
    <row r="155" spans="9:11" ht="12.75" customHeight="1" x14ac:dyDescent="0.25">
      <c r="I155" s="2" t="s">
        <v>236</v>
      </c>
      <c r="J155" s="2"/>
      <c r="K155" s="2">
        <v>2</v>
      </c>
    </row>
    <row r="156" spans="9:11" ht="12.75" customHeight="1" x14ac:dyDescent="0.25">
      <c r="I156" s="2" t="s">
        <v>237</v>
      </c>
      <c r="J156" s="2"/>
      <c r="K156" s="2">
        <v>3</v>
      </c>
    </row>
    <row r="157" spans="9:11" ht="12.75" customHeight="1" x14ac:dyDescent="0.25">
      <c r="I157" s="2" t="s">
        <v>238</v>
      </c>
      <c r="J157" s="2"/>
      <c r="K157" s="2">
        <v>3</v>
      </c>
    </row>
    <row r="158" spans="9:11" ht="12.75" customHeight="1" x14ac:dyDescent="0.25">
      <c r="I158" s="2" t="s">
        <v>239</v>
      </c>
      <c r="J158" s="2"/>
      <c r="K158" s="2">
        <v>1</v>
      </c>
    </row>
    <row r="159" spans="9:11" ht="12.75" customHeight="1" x14ac:dyDescent="0.25">
      <c r="I159" s="2" t="s">
        <v>240</v>
      </c>
      <c r="J159" s="2"/>
      <c r="K159" s="2">
        <v>2</v>
      </c>
    </row>
    <row r="160" spans="9:11" ht="12.75" customHeight="1" x14ac:dyDescent="0.25">
      <c r="I160" s="2" t="s">
        <v>241</v>
      </c>
      <c r="J160" s="2"/>
      <c r="K160" s="2">
        <v>2</v>
      </c>
    </row>
    <row r="161" spans="9:11" ht="12.75" customHeight="1" x14ac:dyDescent="0.25">
      <c r="I161" s="2" t="s">
        <v>242</v>
      </c>
      <c r="J161" s="2"/>
      <c r="K161" s="2">
        <v>3</v>
      </c>
    </row>
    <row r="162" spans="9:11" ht="12.75" customHeight="1" x14ac:dyDescent="0.25">
      <c r="I162" s="2" t="s">
        <v>243</v>
      </c>
      <c r="J162" s="2"/>
      <c r="K162" s="2">
        <v>3</v>
      </c>
    </row>
    <row r="163" spans="9:11" ht="12.75" customHeight="1" x14ac:dyDescent="0.25">
      <c r="I163" s="2" t="s">
        <v>244</v>
      </c>
      <c r="J163" s="2"/>
      <c r="K163" s="2">
        <v>3</v>
      </c>
    </row>
    <row r="164" spans="9:11" ht="12.75" customHeight="1" x14ac:dyDescent="0.25">
      <c r="I164" s="2" t="s">
        <v>245</v>
      </c>
      <c r="J164" s="2"/>
      <c r="K164" s="2">
        <v>3</v>
      </c>
    </row>
    <row r="165" spans="9:11" ht="12.75" customHeight="1" x14ac:dyDescent="0.25">
      <c r="I165" s="2" t="s">
        <v>246</v>
      </c>
      <c r="J165" s="2"/>
      <c r="K165" s="2">
        <v>3</v>
      </c>
    </row>
    <row r="166" spans="9:11" ht="12.75" customHeight="1" x14ac:dyDescent="0.25">
      <c r="I166" s="2" t="s">
        <v>247</v>
      </c>
      <c r="J166" s="2"/>
      <c r="K166" s="2">
        <v>3</v>
      </c>
    </row>
    <row r="167" spans="9:11" ht="12.75" customHeight="1" x14ac:dyDescent="0.25">
      <c r="I167" s="2" t="s">
        <v>248</v>
      </c>
      <c r="J167" s="2"/>
      <c r="K167" s="2">
        <v>1</v>
      </c>
    </row>
    <row r="168" spans="9:11" ht="12.75" customHeight="1" x14ac:dyDescent="0.25">
      <c r="I168" s="2" t="s">
        <v>249</v>
      </c>
      <c r="J168" s="2"/>
      <c r="K168" s="2">
        <v>3</v>
      </c>
    </row>
    <row r="169" spans="9:11" ht="12.75" customHeight="1" x14ac:dyDescent="0.25">
      <c r="I169" s="2" t="s">
        <v>250</v>
      </c>
      <c r="J169" s="2"/>
      <c r="K169" s="2">
        <v>1</v>
      </c>
    </row>
    <row r="170" spans="9:11" ht="12.75" customHeight="1" x14ac:dyDescent="0.25">
      <c r="I170" s="2" t="s">
        <v>251</v>
      </c>
      <c r="J170" s="2"/>
      <c r="K170" s="2">
        <v>1</v>
      </c>
    </row>
    <row r="171" spans="9:11" ht="12.75" customHeight="1" x14ac:dyDescent="0.25">
      <c r="I171" s="2" t="s">
        <v>252</v>
      </c>
      <c r="J171" s="2"/>
      <c r="K171" s="2">
        <v>3</v>
      </c>
    </row>
    <row r="172" spans="9:11" ht="12.75" customHeight="1" x14ac:dyDescent="0.25">
      <c r="I172" s="2" t="s">
        <v>253</v>
      </c>
      <c r="J172" s="2"/>
      <c r="K172" s="2">
        <v>3</v>
      </c>
    </row>
    <row r="173" spans="9:11" ht="12.75" customHeight="1" x14ac:dyDescent="0.25">
      <c r="I173" s="2" t="s">
        <v>254</v>
      </c>
      <c r="J173" s="2"/>
      <c r="K173" s="2">
        <v>3</v>
      </c>
    </row>
    <row r="174" spans="9:11" ht="12.75" customHeight="1" x14ac:dyDescent="0.25">
      <c r="I174" s="2" t="s">
        <v>255</v>
      </c>
      <c r="J174" s="2"/>
      <c r="K174" s="2">
        <v>2</v>
      </c>
    </row>
    <row r="175" spans="9:11" ht="12.75" customHeight="1" x14ac:dyDescent="0.25">
      <c r="I175" s="2" t="s">
        <v>256</v>
      </c>
      <c r="J175" s="2"/>
      <c r="K175" s="2">
        <v>3</v>
      </c>
    </row>
    <row r="176" spans="9:11" ht="12.75" customHeight="1" x14ac:dyDescent="0.25">
      <c r="I176" s="2" t="s">
        <v>257</v>
      </c>
      <c r="J176" s="2"/>
      <c r="K176" s="2">
        <v>3</v>
      </c>
    </row>
    <row r="177" spans="9:11" ht="12.75" customHeight="1" x14ac:dyDescent="0.25">
      <c r="I177" s="2" t="s">
        <v>258</v>
      </c>
      <c r="J177" s="2"/>
      <c r="K177" s="2">
        <v>2</v>
      </c>
    </row>
    <row r="178" spans="9:11" ht="12.75" customHeight="1" x14ac:dyDescent="0.25">
      <c r="I178" s="2" t="s">
        <v>259</v>
      </c>
      <c r="J178" s="2"/>
      <c r="K178" s="2">
        <v>3</v>
      </c>
    </row>
    <row r="179" spans="9:11" ht="12.75" customHeight="1" x14ac:dyDescent="0.25">
      <c r="I179" s="2" t="s">
        <v>260</v>
      </c>
      <c r="J179" s="2"/>
      <c r="K179" s="2">
        <v>1</v>
      </c>
    </row>
    <row r="180" spans="9:11" ht="12.75" customHeight="1" x14ac:dyDescent="0.25">
      <c r="I180" s="2" t="s">
        <v>261</v>
      </c>
      <c r="J180" s="2"/>
      <c r="K180" s="2">
        <v>2</v>
      </c>
    </row>
    <row r="181" spans="9:11" ht="12.75" customHeight="1" x14ac:dyDescent="0.25">
      <c r="I181" s="2" t="s">
        <v>262</v>
      </c>
      <c r="J181" s="2"/>
      <c r="K181" s="2">
        <v>2</v>
      </c>
    </row>
    <row r="182" spans="9:11" ht="12.75" customHeight="1" x14ac:dyDescent="0.25">
      <c r="I182" s="2" t="s">
        <v>263</v>
      </c>
      <c r="J182" s="2"/>
      <c r="K182" s="2">
        <v>3</v>
      </c>
    </row>
    <row r="183" spans="9:11" ht="12.75" customHeight="1" x14ac:dyDescent="0.25">
      <c r="I183" s="2" t="s">
        <v>264</v>
      </c>
      <c r="J183" s="2"/>
      <c r="K183" s="2">
        <v>3</v>
      </c>
    </row>
    <row r="184" spans="9:11" ht="12.75" customHeight="1" x14ac:dyDescent="0.25">
      <c r="I184" s="2" t="s">
        <v>265</v>
      </c>
      <c r="J184" s="2"/>
      <c r="K184" s="2">
        <v>3</v>
      </c>
    </row>
    <row r="185" spans="9:11" ht="12.75" customHeight="1" x14ac:dyDescent="0.25">
      <c r="I185" s="2" t="s">
        <v>266</v>
      </c>
      <c r="J185" s="2"/>
      <c r="K185" s="2">
        <v>2</v>
      </c>
    </row>
    <row r="186" spans="9:11" ht="12.75" customHeight="1" x14ac:dyDescent="0.25">
      <c r="I186" s="2" t="s">
        <v>267</v>
      </c>
      <c r="J186" s="2"/>
      <c r="K186" s="2">
        <v>1</v>
      </c>
    </row>
    <row r="187" spans="9:11" ht="12.75" customHeight="1" x14ac:dyDescent="0.25">
      <c r="I187" s="2" t="s">
        <v>268</v>
      </c>
      <c r="J187" s="2"/>
      <c r="K187" s="2">
        <v>3</v>
      </c>
    </row>
    <row r="188" spans="9:11" ht="12.75" customHeight="1" x14ac:dyDescent="0.25">
      <c r="I188" s="2" t="s">
        <v>269</v>
      </c>
      <c r="J188" s="2"/>
      <c r="K188" s="2">
        <v>3</v>
      </c>
    </row>
    <row r="189" spans="9:11" ht="12.75" customHeight="1" x14ac:dyDescent="0.25">
      <c r="I189" s="2" t="s">
        <v>270</v>
      </c>
      <c r="J189" s="2"/>
      <c r="K189" s="2">
        <v>1</v>
      </c>
    </row>
    <row r="190" spans="9:11" ht="12.75" customHeight="1" x14ac:dyDescent="0.25">
      <c r="I190" s="2" t="s">
        <v>271</v>
      </c>
      <c r="J190" s="2"/>
      <c r="K190" s="2">
        <v>2</v>
      </c>
    </row>
    <row r="191" spans="9:11" ht="12.75" customHeight="1" x14ac:dyDescent="0.25">
      <c r="I191" s="2" t="s">
        <v>272</v>
      </c>
      <c r="J191" s="2"/>
      <c r="K191" s="2">
        <v>1</v>
      </c>
    </row>
    <row r="192" spans="9:11" ht="12.75" customHeight="1" x14ac:dyDescent="0.25">
      <c r="I192" s="2" t="s">
        <v>273</v>
      </c>
      <c r="J192" s="2"/>
      <c r="K192" s="2">
        <v>2</v>
      </c>
    </row>
    <row r="193" spans="9:11" ht="12.75" customHeight="1" x14ac:dyDescent="0.25">
      <c r="I193" s="2" t="s">
        <v>274</v>
      </c>
      <c r="J193" s="2"/>
      <c r="K193" s="2">
        <v>2</v>
      </c>
    </row>
    <row r="194" spans="9:11" ht="12.75" customHeight="1" x14ac:dyDescent="0.25">
      <c r="I194" s="2" t="s">
        <v>275</v>
      </c>
      <c r="J194" s="2"/>
      <c r="K194" s="2">
        <v>2</v>
      </c>
    </row>
    <row r="195" spans="9:11" ht="12.75" customHeight="1" x14ac:dyDescent="0.25">
      <c r="I195" s="2" t="s">
        <v>276</v>
      </c>
      <c r="J195" s="2"/>
      <c r="K195" s="2">
        <v>2</v>
      </c>
    </row>
    <row r="196" spans="9:11" ht="12.75" customHeight="1" x14ac:dyDescent="0.25">
      <c r="I196" s="2" t="s">
        <v>277</v>
      </c>
      <c r="J196" s="2"/>
      <c r="K196" s="2">
        <v>3</v>
      </c>
    </row>
    <row r="197" spans="9:11" ht="12.75" customHeight="1" x14ac:dyDescent="0.25">
      <c r="I197" s="2" t="s">
        <v>278</v>
      </c>
      <c r="J197" s="2"/>
      <c r="K197" s="2">
        <v>3</v>
      </c>
    </row>
    <row r="198" spans="9:11" ht="12.75" customHeight="1" x14ac:dyDescent="0.25">
      <c r="I198" s="2" t="s">
        <v>279</v>
      </c>
      <c r="J198" s="2"/>
      <c r="K198" s="2">
        <v>2</v>
      </c>
    </row>
    <row r="199" spans="9:11" ht="12.75" customHeight="1" x14ac:dyDescent="0.25">
      <c r="I199" s="2" t="s">
        <v>280</v>
      </c>
      <c r="J199" s="2"/>
      <c r="K199" s="2">
        <v>3</v>
      </c>
    </row>
    <row r="200" spans="9:11" ht="12.75" customHeight="1" x14ac:dyDescent="0.25">
      <c r="I200" s="2" t="s">
        <v>281</v>
      </c>
      <c r="J200" s="2"/>
      <c r="K200" s="2">
        <v>2</v>
      </c>
    </row>
    <row r="201" spans="9:11" ht="12.75" customHeight="1" x14ac:dyDescent="0.25">
      <c r="I201" s="2" t="s">
        <v>282</v>
      </c>
      <c r="J201" s="2"/>
      <c r="K201" s="2">
        <v>2</v>
      </c>
    </row>
    <row r="202" spans="9:11" ht="12.75" customHeight="1" x14ac:dyDescent="0.25">
      <c r="I202" s="2" t="s">
        <v>283</v>
      </c>
      <c r="J202" s="2"/>
      <c r="K202" s="2">
        <v>3</v>
      </c>
    </row>
    <row r="203" spans="9:11" ht="12.75" customHeight="1" x14ac:dyDescent="0.25">
      <c r="I203" s="2" t="s">
        <v>284</v>
      </c>
      <c r="J203" s="2"/>
      <c r="K203" s="2">
        <v>3</v>
      </c>
    </row>
    <row r="204" spans="9:11" ht="12.75" customHeight="1" x14ac:dyDescent="0.25">
      <c r="I204" s="2" t="s">
        <v>285</v>
      </c>
      <c r="J204" s="2"/>
      <c r="K204" s="2">
        <v>1</v>
      </c>
    </row>
    <row r="205" spans="9:11" ht="12.75" customHeight="1" x14ac:dyDescent="0.25">
      <c r="I205" s="2" t="s">
        <v>286</v>
      </c>
      <c r="J205" s="2"/>
      <c r="K205" s="2">
        <v>2</v>
      </c>
    </row>
    <row r="206" spans="9:11" ht="12.75" customHeight="1" x14ac:dyDescent="0.25">
      <c r="I206" s="2" t="s">
        <v>287</v>
      </c>
      <c r="J206" s="2"/>
      <c r="K206" s="2">
        <v>3</v>
      </c>
    </row>
    <row r="207" spans="9:11" ht="12.75" customHeight="1" x14ac:dyDescent="0.25">
      <c r="I207" s="2" t="s">
        <v>288</v>
      </c>
      <c r="J207" s="2"/>
      <c r="K207" s="2">
        <v>3</v>
      </c>
    </row>
    <row r="208" spans="9:11" ht="12.75" customHeight="1" x14ac:dyDescent="0.25">
      <c r="I208" s="2" t="s">
        <v>289</v>
      </c>
      <c r="J208" s="2"/>
      <c r="K208" s="2">
        <v>3</v>
      </c>
    </row>
    <row r="209" spans="9:11" ht="12.75" customHeight="1" x14ac:dyDescent="0.25">
      <c r="I209" s="2" t="s">
        <v>290</v>
      </c>
      <c r="J209" s="2"/>
      <c r="K209" s="2">
        <v>3</v>
      </c>
    </row>
    <row r="210" spans="9:11" ht="12.75" customHeight="1" x14ac:dyDescent="0.25">
      <c r="I210" s="2" t="s">
        <v>291</v>
      </c>
      <c r="J210" s="2"/>
      <c r="K210" s="2">
        <v>2</v>
      </c>
    </row>
    <row r="211" spans="9:11" ht="12.75" customHeight="1" x14ac:dyDescent="0.25">
      <c r="I211" s="2" t="s">
        <v>292</v>
      </c>
      <c r="J211" s="2"/>
      <c r="K211" s="2">
        <v>3</v>
      </c>
    </row>
    <row r="212" spans="9:11" ht="12.75" customHeight="1" x14ac:dyDescent="0.25">
      <c r="I212" s="2" t="s">
        <v>293</v>
      </c>
      <c r="J212" s="2"/>
      <c r="K212" s="2">
        <v>2</v>
      </c>
    </row>
    <row r="213" spans="9:11" ht="12.75" customHeight="1" x14ac:dyDescent="0.25">
      <c r="I213" s="2" t="s">
        <v>294</v>
      </c>
      <c r="J213" s="2"/>
      <c r="K213" s="2">
        <v>3</v>
      </c>
    </row>
    <row r="214" spans="9:11" ht="12.75" customHeight="1" x14ac:dyDescent="0.25">
      <c r="I214" s="2" t="s">
        <v>295</v>
      </c>
      <c r="J214" s="2"/>
      <c r="K214" s="2">
        <v>3</v>
      </c>
    </row>
    <row r="215" spans="9:11" ht="12.75" customHeight="1" x14ac:dyDescent="0.25">
      <c r="I215" s="2" t="s">
        <v>296</v>
      </c>
      <c r="J215" s="2"/>
      <c r="K215" s="2">
        <v>1</v>
      </c>
    </row>
    <row r="216" spans="9:11" ht="12.75" customHeight="1" x14ac:dyDescent="0.25">
      <c r="I216" s="2" t="s">
        <v>297</v>
      </c>
      <c r="J216" s="2"/>
      <c r="K216" s="2">
        <v>2</v>
      </c>
    </row>
    <row r="217" spans="9:11" ht="12.75" customHeight="1" x14ac:dyDescent="0.25">
      <c r="I217" s="2" t="s">
        <v>298</v>
      </c>
      <c r="J217" s="2"/>
      <c r="K217" s="2">
        <v>3</v>
      </c>
    </row>
    <row r="218" spans="9:11" ht="12.75" customHeight="1" x14ac:dyDescent="0.25">
      <c r="I218" s="2" t="s">
        <v>299</v>
      </c>
      <c r="J218" s="2"/>
      <c r="K218" s="2">
        <v>3</v>
      </c>
    </row>
    <row r="219" spans="9:11" ht="12.75" customHeight="1" x14ac:dyDescent="0.25">
      <c r="I219" s="2" t="s">
        <v>300</v>
      </c>
      <c r="J219" s="2"/>
      <c r="K219" s="2">
        <v>3</v>
      </c>
    </row>
    <row r="220" spans="9:11" ht="12.75" customHeight="1" x14ac:dyDescent="0.25">
      <c r="I220" s="2" t="s">
        <v>301</v>
      </c>
      <c r="J220" s="2"/>
      <c r="K220" s="2">
        <v>3</v>
      </c>
    </row>
    <row r="221" spans="9:11" ht="15.75" customHeight="1" x14ac:dyDescent="0.25">
      <c r="I221" s="2" t="s">
        <v>302</v>
      </c>
      <c r="J221" s="2"/>
      <c r="K221" s="2">
        <v>2</v>
      </c>
    </row>
    <row r="222" spans="9:11" ht="15.75" customHeight="1" x14ac:dyDescent="0.25">
      <c r="I222" s="2" t="s">
        <v>303</v>
      </c>
      <c r="J222" s="2"/>
      <c r="K222" s="2">
        <v>1</v>
      </c>
    </row>
    <row r="223" spans="9:11" ht="15.75" customHeight="1" x14ac:dyDescent="0.25">
      <c r="I223" s="2" t="s">
        <v>304</v>
      </c>
      <c r="J223" s="2"/>
      <c r="K223" s="2">
        <v>3</v>
      </c>
    </row>
    <row r="224" spans="9:11" ht="15.75" customHeight="1" x14ac:dyDescent="0.25">
      <c r="I224" s="2" t="s">
        <v>305</v>
      </c>
      <c r="J224" s="2"/>
      <c r="K224" s="2">
        <v>3</v>
      </c>
    </row>
    <row r="225" spans="9:11" ht="15.75" customHeight="1" x14ac:dyDescent="0.25">
      <c r="I225" s="2" t="s">
        <v>306</v>
      </c>
      <c r="J225" s="2"/>
      <c r="K225" s="2">
        <v>3</v>
      </c>
    </row>
    <row r="226" spans="9:11" ht="15.75" customHeight="1" x14ac:dyDescent="0.25">
      <c r="I226" s="2" t="s">
        <v>307</v>
      </c>
      <c r="J226" s="2"/>
      <c r="K226" s="2">
        <v>1</v>
      </c>
    </row>
    <row r="227" spans="9:11" ht="15.75" customHeight="1" x14ac:dyDescent="0.25">
      <c r="I227" s="2" t="s">
        <v>308</v>
      </c>
      <c r="J227" s="2"/>
      <c r="K227" s="2">
        <v>3</v>
      </c>
    </row>
    <row r="228" spans="9:11" ht="15.75" customHeight="1" x14ac:dyDescent="0.25">
      <c r="I228" s="2" t="s">
        <v>309</v>
      </c>
      <c r="J228" s="2"/>
      <c r="K228" s="2">
        <v>3</v>
      </c>
    </row>
    <row r="229" spans="9:11" ht="15.75" customHeight="1" x14ac:dyDescent="0.25">
      <c r="I229" s="2" t="s">
        <v>310</v>
      </c>
      <c r="J229" s="2"/>
      <c r="K229" s="2">
        <v>2</v>
      </c>
    </row>
    <row r="230" spans="9:11" ht="15.75" customHeight="1" x14ac:dyDescent="0.25">
      <c r="I230" s="2" t="s">
        <v>311</v>
      </c>
      <c r="J230" s="2"/>
      <c r="K230" s="2">
        <v>2</v>
      </c>
    </row>
    <row r="231" spans="9:11" ht="15.75" customHeight="1" x14ac:dyDescent="0.25">
      <c r="I231" s="2" t="s">
        <v>312</v>
      </c>
      <c r="J231" s="2"/>
      <c r="K231" s="2">
        <v>2</v>
      </c>
    </row>
    <row r="232" spans="9:11" ht="15.75" customHeight="1" x14ac:dyDescent="0.2"/>
    <row r="233" spans="9:11" ht="15.75" customHeight="1" x14ac:dyDescent="0.2"/>
    <row r="234" spans="9:11" ht="15.75" customHeight="1" x14ac:dyDescent="0.2"/>
    <row r="235" spans="9:11" ht="15.75" customHeight="1" x14ac:dyDescent="0.2"/>
    <row r="236" spans="9:11" ht="15.75" customHeight="1" x14ac:dyDescent="0.2"/>
    <row r="237" spans="9:11" ht="15.75" customHeight="1" x14ac:dyDescent="0.2"/>
    <row r="238" spans="9:11" ht="15.75" customHeight="1" x14ac:dyDescent="0.2"/>
    <row r="239" spans="9:11" ht="15.75" customHeight="1" x14ac:dyDescent="0.2"/>
    <row r="240" spans="9:11"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z9kKy/alKn74/4hh8tHIY2Wo6sba2caQRIDpe2c0EJvIHjLpVF9JI9qXEh9iwAaRezDvpbhrcwFTe45OLpoUuQ==" saltValue="y/lbenNuFnZ0KW159h/epQ==" spinCount="100000" sheet="1" objects="1" scenarios="1"/>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61BE-FCAE-40C2-9744-1AB25ED60ECF}">
  <dimension ref="A1:B229"/>
  <sheetViews>
    <sheetView topLeftCell="A190" workbookViewId="0">
      <selection activeCell="C18" sqref="C18"/>
    </sheetView>
  </sheetViews>
  <sheetFormatPr baseColWidth="10" defaultRowHeight="12.75" x14ac:dyDescent="0.2"/>
  <sheetData>
    <row r="1" spans="1:2" ht="13.5" x14ac:dyDescent="0.25">
      <c r="A1" s="2" t="s">
        <v>17</v>
      </c>
      <c r="B1" s="2">
        <v>3</v>
      </c>
    </row>
    <row r="2" spans="1:2" ht="13.5" x14ac:dyDescent="0.25">
      <c r="A2" s="2" t="s">
        <v>19</v>
      </c>
      <c r="B2" s="2">
        <v>3</v>
      </c>
    </row>
    <row r="3" spans="1:2" ht="13.5" x14ac:dyDescent="0.25">
      <c r="A3" s="2" t="s">
        <v>21</v>
      </c>
      <c r="B3" s="2">
        <v>3</v>
      </c>
    </row>
    <row r="4" spans="1:2" ht="13.5" x14ac:dyDescent="0.25">
      <c r="A4" s="2" t="s">
        <v>23</v>
      </c>
      <c r="B4" s="2">
        <v>3</v>
      </c>
    </row>
    <row r="5" spans="1:2" ht="13.5" x14ac:dyDescent="0.25">
      <c r="A5" s="2" t="s">
        <v>25</v>
      </c>
      <c r="B5" s="2">
        <v>2</v>
      </c>
    </row>
    <row r="6" spans="1:2" ht="13.5" x14ac:dyDescent="0.25">
      <c r="A6" s="2" t="s">
        <v>27</v>
      </c>
      <c r="B6" s="2">
        <v>1</v>
      </c>
    </row>
    <row r="7" spans="1:2" ht="13.5" x14ac:dyDescent="0.25">
      <c r="A7" s="2" t="s">
        <v>29</v>
      </c>
      <c r="B7" s="2">
        <v>1</v>
      </c>
    </row>
    <row r="8" spans="1:2" ht="13.5" x14ac:dyDescent="0.25">
      <c r="A8" s="2" t="s">
        <v>31</v>
      </c>
      <c r="B8" s="2">
        <v>1</v>
      </c>
    </row>
    <row r="9" spans="1:2" ht="13.5" x14ac:dyDescent="0.25">
      <c r="A9" s="2" t="s">
        <v>33</v>
      </c>
      <c r="B9" s="2">
        <v>3</v>
      </c>
    </row>
    <row r="10" spans="1:2" ht="13.5" x14ac:dyDescent="0.25">
      <c r="A10" s="2" t="s">
        <v>35</v>
      </c>
      <c r="B10" s="2">
        <v>2</v>
      </c>
    </row>
    <row r="11" spans="1:2" ht="13.5" x14ac:dyDescent="0.25">
      <c r="A11" s="2" t="s">
        <v>37</v>
      </c>
      <c r="B11" s="2">
        <v>3</v>
      </c>
    </row>
    <row r="12" spans="1:2" ht="13.5" x14ac:dyDescent="0.25">
      <c r="A12" s="2" t="s">
        <v>39</v>
      </c>
      <c r="B12" s="2">
        <v>3</v>
      </c>
    </row>
    <row r="13" spans="1:2" ht="13.5" x14ac:dyDescent="0.25">
      <c r="A13" s="2" t="s">
        <v>41</v>
      </c>
      <c r="B13" s="2">
        <v>1</v>
      </c>
    </row>
    <row r="14" spans="1:2" ht="13.5" x14ac:dyDescent="0.25">
      <c r="A14" s="2" t="s">
        <v>43</v>
      </c>
      <c r="B14" s="2">
        <v>3</v>
      </c>
    </row>
    <row r="15" spans="1:2" ht="13.5" x14ac:dyDescent="0.25">
      <c r="A15" s="2" t="s">
        <v>45</v>
      </c>
      <c r="B15" s="2">
        <v>3</v>
      </c>
    </row>
    <row r="16" spans="1:2" ht="13.5" x14ac:dyDescent="0.25">
      <c r="A16" s="2" t="s">
        <v>47</v>
      </c>
      <c r="B16" s="2">
        <v>3</v>
      </c>
    </row>
    <row r="17" spans="1:2" ht="13.5" x14ac:dyDescent="0.25">
      <c r="A17" s="2" t="s">
        <v>49</v>
      </c>
      <c r="B17" s="2">
        <v>1</v>
      </c>
    </row>
    <row r="18" spans="1:2" ht="13.5" x14ac:dyDescent="0.25">
      <c r="A18" s="2" t="s">
        <v>51</v>
      </c>
      <c r="B18" s="2">
        <v>3</v>
      </c>
    </row>
    <row r="19" spans="1:2" ht="13.5" x14ac:dyDescent="0.25">
      <c r="A19" s="2" t="s">
        <v>53</v>
      </c>
      <c r="B19" s="2">
        <v>3</v>
      </c>
    </row>
    <row r="20" spans="1:2" ht="13.5" x14ac:dyDescent="0.25">
      <c r="A20" s="2" t="s">
        <v>55</v>
      </c>
      <c r="B20" s="2">
        <v>1</v>
      </c>
    </row>
    <row r="21" spans="1:2" ht="13.5" x14ac:dyDescent="0.25">
      <c r="A21" s="2" t="s">
        <v>57</v>
      </c>
      <c r="B21" s="2">
        <v>3</v>
      </c>
    </row>
    <row r="22" spans="1:2" ht="13.5" x14ac:dyDescent="0.25">
      <c r="A22" s="2" t="s">
        <v>60</v>
      </c>
      <c r="B22" s="2">
        <v>3</v>
      </c>
    </row>
    <row r="23" spans="1:2" ht="13.5" x14ac:dyDescent="0.25">
      <c r="A23" s="2" t="s">
        <v>62</v>
      </c>
      <c r="B23" s="2">
        <v>1</v>
      </c>
    </row>
    <row r="24" spans="1:2" ht="13.5" x14ac:dyDescent="0.25">
      <c r="A24" s="2" t="s">
        <v>64</v>
      </c>
      <c r="B24" s="2">
        <v>2</v>
      </c>
    </row>
    <row r="25" spans="1:2" ht="13.5" x14ac:dyDescent="0.25">
      <c r="A25" s="2" t="s">
        <v>66</v>
      </c>
      <c r="B25" s="2">
        <v>2</v>
      </c>
    </row>
    <row r="26" spans="1:2" ht="13.5" x14ac:dyDescent="0.25">
      <c r="A26" s="2" t="s">
        <v>68</v>
      </c>
      <c r="B26" s="2">
        <v>1</v>
      </c>
    </row>
    <row r="27" spans="1:2" ht="13.5" x14ac:dyDescent="0.25">
      <c r="A27" s="2" t="s">
        <v>70</v>
      </c>
      <c r="B27" s="2">
        <v>3</v>
      </c>
    </row>
    <row r="28" spans="1:2" ht="13.5" x14ac:dyDescent="0.25">
      <c r="A28" s="2" t="s">
        <v>72</v>
      </c>
      <c r="B28" s="2">
        <v>2</v>
      </c>
    </row>
    <row r="29" spans="1:2" ht="13.5" x14ac:dyDescent="0.25">
      <c r="A29" s="2" t="s">
        <v>74</v>
      </c>
      <c r="B29" s="2">
        <v>2</v>
      </c>
    </row>
    <row r="30" spans="1:2" ht="13.5" x14ac:dyDescent="0.25">
      <c r="A30" s="2" t="s">
        <v>76</v>
      </c>
      <c r="B30" s="2">
        <v>3</v>
      </c>
    </row>
    <row r="31" spans="1:2" ht="13.5" x14ac:dyDescent="0.25">
      <c r="A31" s="2" t="s">
        <v>78</v>
      </c>
      <c r="B31" s="2">
        <v>3</v>
      </c>
    </row>
    <row r="32" spans="1:2" ht="13.5" x14ac:dyDescent="0.25">
      <c r="A32" s="2" t="s">
        <v>80</v>
      </c>
      <c r="B32" s="2">
        <v>2</v>
      </c>
    </row>
    <row r="33" spans="1:2" ht="13.5" x14ac:dyDescent="0.25">
      <c r="A33" s="2" t="s">
        <v>82</v>
      </c>
      <c r="B33" s="2">
        <v>2</v>
      </c>
    </row>
    <row r="34" spans="1:2" ht="13.5" x14ac:dyDescent="0.25">
      <c r="A34" s="2" t="s">
        <v>84</v>
      </c>
      <c r="B34" s="2">
        <v>3</v>
      </c>
    </row>
    <row r="35" spans="1:2" ht="13.5" x14ac:dyDescent="0.25">
      <c r="A35" s="2" t="s">
        <v>86</v>
      </c>
      <c r="B35" s="2">
        <v>2</v>
      </c>
    </row>
    <row r="36" spans="1:2" ht="13.5" x14ac:dyDescent="0.25">
      <c r="A36" s="2" t="s">
        <v>88</v>
      </c>
      <c r="B36" s="2">
        <v>3</v>
      </c>
    </row>
    <row r="37" spans="1:2" ht="13.5" x14ac:dyDescent="0.25">
      <c r="A37" s="2" t="s">
        <v>90</v>
      </c>
      <c r="B37" s="2">
        <v>2</v>
      </c>
    </row>
    <row r="38" spans="1:2" ht="13.5" x14ac:dyDescent="0.25">
      <c r="A38" s="2" t="s">
        <v>92</v>
      </c>
      <c r="B38" s="2">
        <v>2</v>
      </c>
    </row>
    <row r="39" spans="1:2" ht="13.5" x14ac:dyDescent="0.25">
      <c r="A39" s="2" t="s">
        <v>94</v>
      </c>
      <c r="B39" s="2">
        <v>2</v>
      </c>
    </row>
    <row r="40" spans="1:2" ht="13.5" x14ac:dyDescent="0.25">
      <c r="A40" s="2" t="s">
        <v>96</v>
      </c>
      <c r="B40" s="2">
        <v>2</v>
      </c>
    </row>
    <row r="41" spans="1:2" ht="13.5" x14ac:dyDescent="0.25">
      <c r="A41" s="2" t="s">
        <v>98</v>
      </c>
      <c r="B41" s="2">
        <v>3</v>
      </c>
    </row>
    <row r="42" spans="1:2" ht="13.5" x14ac:dyDescent="0.25">
      <c r="A42" s="2" t="s">
        <v>100</v>
      </c>
      <c r="B42" s="2">
        <v>3</v>
      </c>
    </row>
    <row r="43" spans="1:2" ht="13.5" x14ac:dyDescent="0.25">
      <c r="A43" s="2" t="s">
        <v>102</v>
      </c>
      <c r="B43" s="2">
        <v>2</v>
      </c>
    </row>
    <row r="44" spans="1:2" ht="13.5" x14ac:dyDescent="0.25">
      <c r="A44" s="2" t="s">
        <v>104</v>
      </c>
      <c r="B44" s="2">
        <v>2</v>
      </c>
    </row>
    <row r="45" spans="1:2" ht="13.5" x14ac:dyDescent="0.25">
      <c r="A45" s="2" t="s">
        <v>106</v>
      </c>
      <c r="B45" s="2">
        <v>3</v>
      </c>
    </row>
    <row r="46" spans="1:2" ht="13.5" x14ac:dyDescent="0.25">
      <c r="A46" s="2" t="s">
        <v>108</v>
      </c>
      <c r="B46" s="2">
        <v>3</v>
      </c>
    </row>
    <row r="47" spans="1:2" ht="13.5" x14ac:dyDescent="0.25">
      <c r="A47" s="2" t="s">
        <v>110</v>
      </c>
      <c r="B47" s="2">
        <v>2</v>
      </c>
    </row>
    <row r="48" spans="1:2" ht="13.5" x14ac:dyDescent="0.25">
      <c r="A48" s="2" t="s">
        <v>112</v>
      </c>
      <c r="B48" s="2">
        <v>1</v>
      </c>
    </row>
    <row r="49" spans="1:2" ht="13.5" x14ac:dyDescent="0.25">
      <c r="A49" s="2" t="s">
        <v>114</v>
      </c>
      <c r="B49" s="2">
        <v>3</v>
      </c>
    </row>
    <row r="50" spans="1:2" ht="13.5" x14ac:dyDescent="0.25">
      <c r="A50" s="2" t="s">
        <v>116</v>
      </c>
      <c r="B50" s="2">
        <v>1</v>
      </c>
    </row>
    <row r="51" spans="1:2" ht="13.5" x14ac:dyDescent="0.25">
      <c r="A51" s="2" t="s">
        <v>118</v>
      </c>
      <c r="B51" s="2">
        <v>3</v>
      </c>
    </row>
    <row r="52" spans="1:2" ht="13.5" x14ac:dyDescent="0.25">
      <c r="A52" s="2" t="s">
        <v>120</v>
      </c>
      <c r="B52" s="2">
        <v>2</v>
      </c>
    </row>
    <row r="53" spans="1:2" ht="13.5" x14ac:dyDescent="0.25">
      <c r="A53" s="2" t="s">
        <v>122</v>
      </c>
      <c r="B53" s="2">
        <v>1</v>
      </c>
    </row>
    <row r="54" spans="1:2" ht="13.5" x14ac:dyDescent="0.25">
      <c r="A54" s="2" t="s">
        <v>124</v>
      </c>
      <c r="B54" s="2">
        <v>1</v>
      </c>
    </row>
    <row r="55" spans="1:2" ht="13.5" x14ac:dyDescent="0.25">
      <c r="A55" s="2" t="s">
        <v>126</v>
      </c>
      <c r="B55" s="2">
        <v>2</v>
      </c>
    </row>
    <row r="56" spans="1:2" ht="13.5" x14ac:dyDescent="0.25">
      <c r="A56" s="2" t="s">
        <v>128</v>
      </c>
      <c r="B56" s="2">
        <v>1</v>
      </c>
    </row>
    <row r="57" spans="1:2" ht="13.5" x14ac:dyDescent="0.25">
      <c r="A57" s="2" t="s">
        <v>130</v>
      </c>
      <c r="B57" s="2">
        <v>3</v>
      </c>
    </row>
    <row r="58" spans="1:2" ht="13.5" x14ac:dyDescent="0.25">
      <c r="A58" s="2" t="s">
        <v>132</v>
      </c>
      <c r="B58" s="2">
        <v>2</v>
      </c>
    </row>
    <row r="59" spans="1:2" ht="13.5" x14ac:dyDescent="0.25">
      <c r="A59" s="2" t="s">
        <v>134</v>
      </c>
      <c r="B59" s="2">
        <v>3</v>
      </c>
    </row>
    <row r="60" spans="1:2" ht="13.5" x14ac:dyDescent="0.25">
      <c r="A60" s="2" t="s">
        <v>136</v>
      </c>
      <c r="B60" s="2">
        <v>3</v>
      </c>
    </row>
    <row r="61" spans="1:2" ht="13.5" x14ac:dyDescent="0.25">
      <c r="A61" s="2" t="s">
        <v>138</v>
      </c>
      <c r="B61" s="2">
        <v>3</v>
      </c>
    </row>
    <row r="62" spans="1:2" ht="13.5" x14ac:dyDescent="0.25">
      <c r="A62" s="2" t="s">
        <v>140</v>
      </c>
      <c r="B62" s="2">
        <v>3</v>
      </c>
    </row>
    <row r="63" spans="1:2" ht="13.5" x14ac:dyDescent="0.25">
      <c r="A63" s="2" t="s">
        <v>142</v>
      </c>
      <c r="B63" s="2">
        <v>2</v>
      </c>
    </row>
    <row r="64" spans="1:2" ht="13.5" x14ac:dyDescent="0.25">
      <c r="A64" s="2" t="s">
        <v>144</v>
      </c>
      <c r="B64" s="2">
        <v>3</v>
      </c>
    </row>
    <row r="65" spans="1:2" ht="13.5" x14ac:dyDescent="0.25">
      <c r="A65" s="2" t="s">
        <v>146</v>
      </c>
      <c r="B65" s="2">
        <v>2</v>
      </c>
    </row>
    <row r="66" spans="1:2" ht="13.5" x14ac:dyDescent="0.25">
      <c r="A66" s="2" t="s">
        <v>148</v>
      </c>
      <c r="B66" s="2">
        <v>3</v>
      </c>
    </row>
    <row r="67" spans="1:2" ht="13.5" x14ac:dyDescent="0.25">
      <c r="A67" s="2" t="s">
        <v>150</v>
      </c>
      <c r="B67" s="2">
        <v>3</v>
      </c>
    </row>
    <row r="68" spans="1:2" ht="13.5" x14ac:dyDescent="0.25">
      <c r="A68" s="2" t="s">
        <v>151</v>
      </c>
      <c r="B68" s="2">
        <v>3</v>
      </c>
    </row>
    <row r="69" spans="1:2" ht="13.5" x14ac:dyDescent="0.25">
      <c r="A69" s="2" t="s">
        <v>152</v>
      </c>
      <c r="B69" s="2">
        <v>3</v>
      </c>
    </row>
    <row r="70" spans="1:2" ht="13.5" x14ac:dyDescent="0.25">
      <c r="A70" s="2" t="s">
        <v>153</v>
      </c>
      <c r="B70" s="2">
        <v>2</v>
      </c>
    </row>
    <row r="71" spans="1:2" ht="13.5" x14ac:dyDescent="0.25">
      <c r="A71" s="2" t="s">
        <v>154</v>
      </c>
      <c r="B71" s="2">
        <v>2</v>
      </c>
    </row>
    <row r="72" spans="1:2" ht="13.5" x14ac:dyDescent="0.25">
      <c r="A72" s="2" t="s">
        <v>155</v>
      </c>
      <c r="B72" s="2">
        <v>3</v>
      </c>
    </row>
    <row r="73" spans="1:2" ht="13.5" x14ac:dyDescent="0.25">
      <c r="A73" s="2" t="s">
        <v>156</v>
      </c>
      <c r="B73" s="2">
        <v>2</v>
      </c>
    </row>
    <row r="74" spans="1:2" ht="13.5" x14ac:dyDescent="0.25">
      <c r="A74" s="2" t="s">
        <v>157</v>
      </c>
      <c r="B74" s="2">
        <v>3</v>
      </c>
    </row>
    <row r="75" spans="1:2" ht="13.5" x14ac:dyDescent="0.25">
      <c r="A75" s="2" t="s">
        <v>158</v>
      </c>
      <c r="B75" s="2">
        <v>1</v>
      </c>
    </row>
    <row r="76" spans="1:2" ht="13.5" x14ac:dyDescent="0.25">
      <c r="A76" s="2" t="s">
        <v>159</v>
      </c>
      <c r="B76" s="2">
        <v>3</v>
      </c>
    </row>
    <row r="77" spans="1:2" ht="13.5" x14ac:dyDescent="0.25">
      <c r="A77" s="2" t="s">
        <v>160</v>
      </c>
      <c r="B77" s="2">
        <v>3</v>
      </c>
    </row>
    <row r="78" spans="1:2" ht="13.5" x14ac:dyDescent="0.25">
      <c r="A78" s="2" t="s">
        <v>161</v>
      </c>
      <c r="B78" s="2">
        <v>1</v>
      </c>
    </row>
    <row r="79" spans="1:2" ht="13.5" x14ac:dyDescent="0.25">
      <c r="A79" s="2" t="s">
        <v>162</v>
      </c>
      <c r="B79" s="2">
        <v>3</v>
      </c>
    </row>
    <row r="80" spans="1:2" ht="13.5" x14ac:dyDescent="0.25">
      <c r="A80" s="2" t="s">
        <v>163</v>
      </c>
      <c r="B80" s="2">
        <v>1</v>
      </c>
    </row>
    <row r="81" spans="1:2" ht="13.5" x14ac:dyDescent="0.25">
      <c r="A81" s="2" t="s">
        <v>164</v>
      </c>
      <c r="B81" s="2">
        <v>1</v>
      </c>
    </row>
    <row r="82" spans="1:2" ht="13.5" x14ac:dyDescent="0.25">
      <c r="A82" s="2" t="s">
        <v>165</v>
      </c>
      <c r="B82" s="2">
        <v>2</v>
      </c>
    </row>
    <row r="83" spans="1:2" ht="13.5" x14ac:dyDescent="0.25">
      <c r="A83" s="2" t="s">
        <v>166</v>
      </c>
      <c r="B83" s="2">
        <v>2</v>
      </c>
    </row>
    <row r="84" spans="1:2" ht="13.5" x14ac:dyDescent="0.25">
      <c r="A84" s="2" t="s">
        <v>167</v>
      </c>
      <c r="B84" s="2">
        <v>2</v>
      </c>
    </row>
    <row r="85" spans="1:2" ht="13.5" x14ac:dyDescent="0.25">
      <c r="A85" s="2" t="s">
        <v>168</v>
      </c>
      <c r="B85" s="2">
        <v>1</v>
      </c>
    </row>
    <row r="86" spans="1:2" ht="13.5" x14ac:dyDescent="0.25">
      <c r="A86" s="2" t="s">
        <v>169</v>
      </c>
      <c r="B86" s="2">
        <v>1</v>
      </c>
    </row>
    <row r="87" spans="1:2" ht="13.5" x14ac:dyDescent="0.25">
      <c r="A87" s="2" t="s">
        <v>170</v>
      </c>
      <c r="B87" s="2">
        <v>3</v>
      </c>
    </row>
    <row r="88" spans="1:2" ht="13.5" x14ac:dyDescent="0.25">
      <c r="A88" s="2" t="s">
        <v>171</v>
      </c>
      <c r="B88" s="2">
        <v>1</v>
      </c>
    </row>
    <row r="89" spans="1:2" ht="13.5" x14ac:dyDescent="0.25">
      <c r="A89" s="2" t="s">
        <v>172</v>
      </c>
      <c r="B89" s="2">
        <v>3</v>
      </c>
    </row>
    <row r="90" spans="1:2" ht="13.5" x14ac:dyDescent="0.25">
      <c r="A90" s="2" t="s">
        <v>173</v>
      </c>
      <c r="B90" s="2">
        <v>3</v>
      </c>
    </row>
    <row r="91" spans="1:2" ht="13.5" x14ac:dyDescent="0.25">
      <c r="A91" s="2" t="s">
        <v>174</v>
      </c>
      <c r="B91" s="2">
        <v>3</v>
      </c>
    </row>
    <row r="92" spans="1:2" ht="13.5" x14ac:dyDescent="0.25">
      <c r="A92" s="2" t="s">
        <v>175</v>
      </c>
      <c r="B92" s="2">
        <v>3</v>
      </c>
    </row>
    <row r="93" spans="1:2" ht="13.5" x14ac:dyDescent="0.25">
      <c r="A93" s="2" t="s">
        <v>176</v>
      </c>
      <c r="B93" s="2">
        <v>3</v>
      </c>
    </row>
    <row r="94" spans="1:2" ht="13.5" x14ac:dyDescent="0.25">
      <c r="A94" s="2" t="s">
        <v>177</v>
      </c>
      <c r="B94" s="2">
        <v>3</v>
      </c>
    </row>
    <row r="95" spans="1:2" ht="13.5" x14ac:dyDescent="0.25">
      <c r="A95" s="2" t="s">
        <v>178</v>
      </c>
      <c r="B95" s="2">
        <v>3</v>
      </c>
    </row>
    <row r="96" spans="1:2" ht="13.5" x14ac:dyDescent="0.25">
      <c r="A96" s="2" t="s">
        <v>179</v>
      </c>
      <c r="B96" s="2">
        <v>1</v>
      </c>
    </row>
    <row r="97" spans="1:2" ht="13.5" x14ac:dyDescent="0.25">
      <c r="A97" s="2" t="s">
        <v>180</v>
      </c>
      <c r="B97" s="2">
        <v>3</v>
      </c>
    </row>
    <row r="98" spans="1:2" ht="13.5" x14ac:dyDescent="0.25">
      <c r="A98" s="2" t="s">
        <v>181</v>
      </c>
      <c r="B98" s="2">
        <v>3</v>
      </c>
    </row>
    <row r="99" spans="1:2" ht="13.5" x14ac:dyDescent="0.25">
      <c r="A99" s="2" t="s">
        <v>182</v>
      </c>
      <c r="B99" s="2">
        <v>3</v>
      </c>
    </row>
    <row r="100" spans="1:2" ht="13.5" x14ac:dyDescent="0.25">
      <c r="A100" s="2" t="s">
        <v>183</v>
      </c>
      <c r="B100" s="2">
        <v>3</v>
      </c>
    </row>
    <row r="101" spans="1:2" ht="13.5" x14ac:dyDescent="0.25">
      <c r="A101" s="2" t="s">
        <v>184</v>
      </c>
      <c r="B101" s="2">
        <v>3</v>
      </c>
    </row>
    <row r="102" spans="1:2" ht="13.5" x14ac:dyDescent="0.25">
      <c r="A102" s="2" t="s">
        <v>185</v>
      </c>
      <c r="B102" s="2">
        <v>1</v>
      </c>
    </row>
    <row r="103" spans="1:2" ht="13.5" x14ac:dyDescent="0.25">
      <c r="A103" s="2" t="s">
        <v>186</v>
      </c>
      <c r="B103" s="2">
        <v>3</v>
      </c>
    </row>
    <row r="104" spans="1:2" ht="13.5" x14ac:dyDescent="0.25">
      <c r="A104" s="2" t="s">
        <v>187</v>
      </c>
      <c r="B104" s="2">
        <v>3</v>
      </c>
    </row>
    <row r="105" spans="1:2" ht="13.5" x14ac:dyDescent="0.25">
      <c r="A105" s="2" t="s">
        <v>188</v>
      </c>
      <c r="B105" s="2">
        <v>3</v>
      </c>
    </row>
    <row r="106" spans="1:2" ht="13.5" x14ac:dyDescent="0.25">
      <c r="A106" s="2" t="s">
        <v>189</v>
      </c>
      <c r="B106" s="2">
        <v>2</v>
      </c>
    </row>
    <row r="107" spans="1:2" ht="13.5" x14ac:dyDescent="0.25">
      <c r="A107" s="2" t="s">
        <v>190</v>
      </c>
      <c r="B107" s="2">
        <v>3</v>
      </c>
    </row>
    <row r="108" spans="1:2" ht="13.5" x14ac:dyDescent="0.25">
      <c r="A108" s="2" t="s">
        <v>191</v>
      </c>
      <c r="B108" s="2">
        <v>3</v>
      </c>
    </row>
    <row r="109" spans="1:2" ht="13.5" x14ac:dyDescent="0.25">
      <c r="A109" s="2" t="s">
        <v>192</v>
      </c>
      <c r="B109" s="2">
        <v>3</v>
      </c>
    </row>
    <row r="110" spans="1:2" ht="13.5" x14ac:dyDescent="0.25">
      <c r="A110" s="2" t="s">
        <v>193</v>
      </c>
      <c r="B110" s="2">
        <v>3</v>
      </c>
    </row>
    <row r="111" spans="1:2" ht="13.5" x14ac:dyDescent="0.25">
      <c r="A111" s="2" t="s">
        <v>194</v>
      </c>
      <c r="B111" s="2">
        <v>1</v>
      </c>
    </row>
    <row r="112" spans="1:2" ht="13.5" x14ac:dyDescent="0.25">
      <c r="A112" s="2" t="s">
        <v>195</v>
      </c>
      <c r="B112" s="2">
        <v>1</v>
      </c>
    </row>
    <row r="113" spans="1:2" ht="13.5" x14ac:dyDescent="0.25">
      <c r="A113" s="2" t="s">
        <v>196</v>
      </c>
      <c r="B113" s="2">
        <v>3</v>
      </c>
    </row>
    <row r="114" spans="1:2" ht="13.5" x14ac:dyDescent="0.25">
      <c r="A114" s="2" t="s">
        <v>197</v>
      </c>
      <c r="B114" s="2">
        <v>3</v>
      </c>
    </row>
    <row r="115" spans="1:2" ht="13.5" x14ac:dyDescent="0.25">
      <c r="A115" s="2" t="s">
        <v>198</v>
      </c>
      <c r="B115" s="2">
        <v>3</v>
      </c>
    </row>
    <row r="116" spans="1:2" ht="13.5" x14ac:dyDescent="0.25">
      <c r="A116" s="2" t="s">
        <v>199</v>
      </c>
      <c r="B116" s="2">
        <v>3</v>
      </c>
    </row>
    <row r="117" spans="1:2" ht="13.5" x14ac:dyDescent="0.25">
      <c r="A117" s="2" t="s">
        <v>200</v>
      </c>
      <c r="B117" s="2">
        <v>1</v>
      </c>
    </row>
    <row r="118" spans="1:2" ht="13.5" x14ac:dyDescent="0.25">
      <c r="A118" s="2" t="s">
        <v>201</v>
      </c>
      <c r="B118" s="2">
        <v>3</v>
      </c>
    </row>
    <row r="119" spans="1:2" ht="13.5" x14ac:dyDescent="0.25">
      <c r="A119" s="2" t="s">
        <v>202</v>
      </c>
      <c r="B119" s="2">
        <v>3</v>
      </c>
    </row>
    <row r="120" spans="1:2" ht="13.5" x14ac:dyDescent="0.25">
      <c r="A120" s="2" t="s">
        <v>203</v>
      </c>
      <c r="B120" s="2">
        <v>3</v>
      </c>
    </row>
    <row r="121" spans="1:2" ht="13.5" x14ac:dyDescent="0.25">
      <c r="A121" s="2" t="s">
        <v>204</v>
      </c>
      <c r="B121" s="2">
        <v>2</v>
      </c>
    </row>
    <row r="122" spans="1:2" ht="13.5" x14ac:dyDescent="0.25">
      <c r="A122" s="2" t="s">
        <v>205</v>
      </c>
      <c r="B122" s="2">
        <v>3</v>
      </c>
    </row>
    <row r="123" spans="1:2" ht="13.5" x14ac:dyDescent="0.25">
      <c r="A123" s="2" t="s">
        <v>206</v>
      </c>
      <c r="B123" s="2">
        <v>3</v>
      </c>
    </row>
    <row r="124" spans="1:2" ht="13.5" x14ac:dyDescent="0.25">
      <c r="A124" s="2" t="s">
        <v>207</v>
      </c>
      <c r="B124" s="2">
        <v>3</v>
      </c>
    </row>
    <row r="125" spans="1:2" ht="13.5" x14ac:dyDescent="0.25">
      <c r="A125" s="2" t="s">
        <v>208</v>
      </c>
      <c r="B125" s="2">
        <v>3</v>
      </c>
    </row>
    <row r="126" spans="1:2" ht="13.5" x14ac:dyDescent="0.25">
      <c r="A126" s="2" t="s">
        <v>209</v>
      </c>
      <c r="B126" s="2">
        <v>2</v>
      </c>
    </row>
    <row r="127" spans="1:2" ht="13.5" x14ac:dyDescent="0.25">
      <c r="A127" s="2" t="s">
        <v>210</v>
      </c>
      <c r="B127" s="2">
        <v>3</v>
      </c>
    </row>
    <row r="128" spans="1:2" ht="13.5" x14ac:dyDescent="0.25">
      <c r="A128" s="2" t="s">
        <v>211</v>
      </c>
      <c r="B128" s="2">
        <v>3</v>
      </c>
    </row>
    <row r="129" spans="1:2" ht="13.5" x14ac:dyDescent="0.25">
      <c r="A129" s="2" t="s">
        <v>212</v>
      </c>
      <c r="B129" s="2">
        <v>2</v>
      </c>
    </row>
    <row r="130" spans="1:2" ht="13.5" x14ac:dyDescent="0.25">
      <c r="A130" s="2" t="s">
        <v>213</v>
      </c>
      <c r="B130" s="2">
        <v>2</v>
      </c>
    </row>
    <row r="131" spans="1:2" ht="13.5" x14ac:dyDescent="0.25">
      <c r="A131" s="2" t="s">
        <v>214</v>
      </c>
      <c r="B131" s="2">
        <v>3</v>
      </c>
    </row>
    <row r="132" spans="1:2" ht="13.5" x14ac:dyDescent="0.25">
      <c r="A132" s="2" t="s">
        <v>215</v>
      </c>
      <c r="B132" s="2">
        <v>3</v>
      </c>
    </row>
    <row r="133" spans="1:2" ht="13.5" x14ac:dyDescent="0.25">
      <c r="A133" s="2" t="s">
        <v>216</v>
      </c>
      <c r="B133" s="2">
        <v>3</v>
      </c>
    </row>
    <row r="134" spans="1:2" ht="13.5" x14ac:dyDescent="0.25">
      <c r="A134" s="2" t="s">
        <v>217</v>
      </c>
      <c r="B134" s="2">
        <v>3</v>
      </c>
    </row>
    <row r="135" spans="1:2" ht="13.5" x14ac:dyDescent="0.25">
      <c r="A135" s="2" t="s">
        <v>218</v>
      </c>
      <c r="B135" s="2">
        <v>3</v>
      </c>
    </row>
    <row r="136" spans="1:2" ht="13.5" x14ac:dyDescent="0.25">
      <c r="A136" s="2" t="s">
        <v>219</v>
      </c>
      <c r="B136" s="2">
        <v>2</v>
      </c>
    </row>
    <row r="137" spans="1:2" ht="13.5" x14ac:dyDescent="0.25">
      <c r="A137" s="2" t="s">
        <v>220</v>
      </c>
      <c r="B137" s="2">
        <v>3</v>
      </c>
    </row>
    <row r="138" spans="1:2" ht="13.5" x14ac:dyDescent="0.25">
      <c r="A138" s="2" t="s">
        <v>221</v>
      </c>
      <c r="B138" s="2">
        <v>2</v>
      </c>
    </row>
    <row r="139" spans="1:2" ht="13.5" x14ac:dyDescent="0.25">
      <c r="A139" s="2" t="s">
        <v>222</v>
      </c>
      <c r="B139" s="2">
        <v>3</v>
      </c>
    </row>
    <row r="140" spans="1:2" ht="13.5" x14ac:dyDescent="0.25">
      <c r="A140" s="2" t="s">
        <v>223</v>
      </c>
      <c r="B140" s="2">
        <v>2</v>
      </c>
    </row>
    <row r="141" spans="1:2" ht="13.5" x14ac:dyDescent="0.25">
      <c r="A141" s="2" t="s">
        <v>224</v>
      </c>
      <c r="B141" s="2">
        <v>3</v>
      </c>
    </row>
    <row r="142" spans="1:2" ht="13.5" x14ac:dyDescent="0.25">
      <c r="A142" s="2" t="s">
        <v>225</v>
      </c>
      <c r="B142" s="2">
        <v>2</v>
      </c>
    </row>
    <row r="143" spans="1:2" ht="13.5" x14ac:dyDescent="0.25">
      <c r="A143" s="2" t="s">
        <v>226</v>
      </c>
      <c r="B143" s="2">
        <v>1</v>
      </c>
    </row>
    <row r="144" spans="1:2" ht="13.5" x14ac:dyDescent="0.25">
      <c r="A144" s="2" t="s">
        <v>227</v>
      </c>
      <c r="B144" s="2">
        <v>2</v>
      </c>
    </row>
    <row r="145" spans="1:2" ht="13.5" x14ac:dyDescent="0.25">
      <c r="A145" s="2" t="s">
        <v>228</v>
      </c>
      <c r="B145" s="2">
        <v>2</v>
      </c>
    </row>
    <row r="146" spans="1:2" ht="13.5" x14ac:dyDescent="0.25">
      <c r="A146" s="2" t="s">
        <v>229</v>
      </c>
      <c r="B146" s="2">
        <v>2</v>
      </c>
    </row>
    <row r="147" spans="1:2" ht="13.5" x14ac:dyDescent="0.25">
      <c r="A147" s="2" t="s">
        <v>230</v>
      </c>
      <c r="B147" s="2">
        <v>3</v>
      </c>
    </row>
    <row r="148" spans="1:2" ht="13.5" x14ac:dyDescent="0.25">
      <c r="A148" s="2" t="s">
        <v>231</v>
      </c>
      <c r="B148" s="2">
        <v>3</v>
      </c>
    </row>
    <row r="149" spans="1:2" ht="13.5" x14ac:dyDescent="0.25">
      <c r="A149" s="2" t="s">
        <v>232</v>
      </c>
      <c r="B149" s="2">
        <v>3</v>
      </c>
    </row>
    <row r="150" spans="1:2" ht="13.5" x14ac:dyDescent="0.25">
      <c r="A150" s="2" t="s">
        <v>233</v>
      </c>
      <c r="B150" s="2">
        <v>3</v>
      </c>
    </row>
    <row r="151" spans="1:2" ht="13.5" x14ac:dyDescent="0.25">
      <c r="A151" s="2" t="s">
        <v>234</v>
      </c>
      <c r="B151" s="2">
        <v>2</v>
      </c>
    </row>
    <row r="152" spans="1:2" ht="13.5" x14ac:dyDescent="0.25">
      <c r="A152" s="2" t="s">
        <v>235</v>
      </c>
      <c r="B152" s="2">
        <v>3</v>
      </c>
    </row>
    <row r="153" spans="1:2" ht="13.5" x14ac:dyDescent="0.25">
      <c r="A153" s="2" t="s">
        <v>236</v>
      </c>
      <c r="B153" s="2">
        <v>2</v>
      </c>
    </row>
    <row r="154" spans="1:2" ht="13.5" x14ac:dyDescent="0.25">
      <c r="A154" s="2" t="s">
        <v>237</v>
      </c>
      <c r="B154" s="2">
        <v>3</v>
      </c>
    </row>
    <row r="155" spans="1:2" ht="13.5" x14ac:dyDescent="0.25">
      <c r="A155" s="2" t="s">
        <v>238</v>
      </c>
      <c r="B155" s="2">
        <v>3</v>
      </c>
    </row>
    <row r="156" spans="1:2" ht="13.5" x14ac:dyDescent="0.25">
      <c r="A156" s="2" t="s">
        <v>239</v>
      </c>
      <c r="B156" s="2">
        <v>1</v>
      </c>
    </row>
    <row r="157" spans="1:2" ht="13.5" x14ac:dyDescent="0.25">
      <c r="A157" s="2" t="s">
        <v>240</v>
      </c>
      <c r="B157" s="2">
        <v>2</v>
      </c>
    </row>
    <row r="158" spans="1:2" ht="13.5" x14ac:dyDescent="0.25">
      <c r="A158" s="2" t="s">
        <v>241</v>
      </c>
      <c r="B158" s="2">
        <v>2</v>
      </c>
    </row>
    <row r="159" spans="1:2" ht="13.5" x14ac:dyDescent="0.25">
      <c r="A159" s="2" t="s">
        <v>242</v>
      </c>
      <c r="B159" s="2">
        <v>3</v>
      </c>
    </row>
    <row r="160" spans="1:2" ht="13.5" x14ac:dyDescent="0.25">
      <c r="A160" s="2" t="s">
        <v>243</v>
      </c>
      <c r="B160" s="2">
        <v>3</v>
      </c>
    </row>
    <row r="161" spans="1:2" ht="13.5" x14ac:dyDescent="0.25">
      <c r="A161" s="2" t="s">
        <v>244</v>
      </c>
      <c r="B161" s="2">
        <v>3</v>
      </c>
    </row>
    <row r="162" spans="1:2" ht="13.5" x14ac:dyDescent="0.25">
      <c r="A162" s="2" t="s">
        <v>245</v>
      </c>
      <c r="B162" s="2">
        <v>3</v>
      </c>
    </row>
    <row r="163" spans="1:2" ht="13.5" x14ac:dyDescent="0.25">
      <c r="A163" s="2" t="s">
        <v>246</v>
      </c>
      <c r="B163" s="2">
        <v>3</v>
      </c>
    </row>
    <row r="164" spans="1:2" ht="13.5" x14ac:dyDescent="0.25">
      <c r="A164" s="2" t="s">
        <v>247</v>
      </c>
      <c r="B164" s="2">
        <v>3</v>
      </c>
    </row>
    <row r="165" spans="1:2" ht="13.5" x14ac:dyDescent="0.25">
      <c r="A165" s="2" t="s">
        <v>248</v>
      </c>
      <c r="B165" s="2">
        <v>1</v>
      </c>
    </row>
    <row r="166" spans="1:2" ht="13.5" x14ac:dyDescent="0.25">
      <c r="A166" s="2" t="s">
        <v>249</v>
      </c>
      <c r="B166" s="2">
        <v>3</v>
      </c>
    </row>
    <row r="167" spans="1:2" ht="13.5" x14ac:dyDescent="0.25">
      <c r="A167" s="2" t="s">
        <v>250</v>
      </c>
      <c r="B167" s="2">
        <v>1</v>
      </c>
    </row>
    <row r="168" spans="1:2" ht="13.5" x14ac:dyDescent="0.25">
      <c r="A168" s="2" t="s">
        <v>251</v>
      </c>
      <c r="B168" s="2">
        <v>1</v>
      </c>
    </row>
    <row r="169" spans="1:2" ht="13.5" x14ac:dyDescent="0.25">
      <c r="A169" s="2" t="s">
        <v>252</v>
      </c>
      <c r="B169" s="2">
        <v>3</v>
      </c>
    </row>
    <row r="170" spans="1:2" ht="13.5" x14ac:dyDescent="0.25">
      <c r="A170" s="2" t="s">
        <v>253</v>
      </c>
      <c r="B170" s="2">
        <v>3</v>
      </c>
    </row>
    <row r="171" spans="1:2" ht="13.5" x14ac:dyDescent="0.25">
      <c r="A171" s="2" t="s">
        <v>254</v>
      </c>
      <c r="B171" s="2">
        <v>3</v>
      </c>
    </row>
    <row r="172" spans="1:2" ht="13.5" x14ac:dyDescent="0.25">
      <c r="A172" s="2" t="s">
        <v>255</v>
      </c>
      <c r="B172" s="2">
        <v>2</v>
      </c>
    </row>
    <row r="173" spans="1:2" ht="13.5" x14ac:dyDescent="0.25">
      <c r="A173" s="2" t="s">
        <v>256</v>
      </c>
      <c r="B173" s="2">
        <v>3</v>
      </c>
    </row>
    <row r="174" spans="1:2" ht="13.5" x14ac:dyDescent="0.25">
      <c r="A174" s="2" t="s">
        <v>257</v>
      </c>
      <c r="B174" s="2">
        <v>3</v>
      </c>
    </row>
    <row r="175" spans="1:2" ht="13.5" x14ac:dyDescent="0.25">
      <c r="A175" s="2" t="s">
        <v>258</v>
      </c>
      <c r="B175" s="2">
        <v>2</v>
      </c>
    </row>
    <row r="176" spans="1:2" ht="13.5" x14ac:dyDescent="0.25">
      <c r="A176" s="2" t="s">
        <v>259</v>
      </c>
      <c r="B176" s="2">
        <v>3</v>
      </c>
    </row>
    <row r="177" spans="1:2" ht="13.5" x14ac:dyDescent="0.25">
      <c r="A177" s="2" t="s">
        <v>260</v>
      </c>
      <c r="B177" s="2">
        <v>1</v>
      </c>
    </row>
    <row r="178" spans="1:2" ht="13.5" x14ac:dyDescent="0.25">
      <c r="A178" s="2" t="s">
        <v>261</v>
      </c>
      <c r="B178" s="2">
        <v>2</v>
      </c>
    </row>
    <row r="179" spans="1:2" ht="13.5" x14ac:dyDescent="0.25">
      <c r="A179" s="2" t="s">
        <v>262</v>
      </c>
      <c r="B179" s="2">
        <v>2</v>
      </c>
    </row>
    <row r="180" spans="1:2" ht="13.5" x14ac:dyDescent="0.25">
      <c r="A180" s="2" t="s">
        <v>263</v>
      </c>
      <c r="B180" s="2">
        <v>3</v>
      </c>
    </row>
    <row r="181" spans="1:2" ht="13.5" x14ac:dyDescent="0.25">
      <c r="A181" s="2" t="s">
        <v>264</v>
      </c>
      <c r="B181" s="2">
        <v>3</v>
      </c>
    </row>
    <row r="182" spans="1:2" ht="13.5" x14ac:dyDescent="0.25">
      <c r="A182" s="2" t="s">
        <v>265</v>
      </c>
      <c r="B182" s="2">
        <v>3</v>
      </c>
    </row>
    <row r="183" spans="1:2" ht="13.5" x14ac:dyDescent="0.25">
      <c r="A183" s="2" t="s">
        <v>266</v>
      </c>
      <c r="B183" s="2">
        <v>2</v>
      </c>
    </row>
    <row r="184" spans="1:2" ht="13.5" x14ac:dyDescent="0.25">
      <c r="A184" s="2" t="s">
        <v>267</v>
      </c>
      <c r="B184" s="2">
        <v>1</v>
      </c>
    </row>
    <row r="185" spans="1:2" ht="13.5" x14ac:dyDescent="0.25">
      <c r="A185" s="2" t="s">
        <v>268</v>
      </c>
      <c r="B185" s="2">
        <v>3</v>
      </c>
    </row>
    <row r="186" spans="1:2" ht="13.5" x14ac:dyDescent="0.25">
      <c r="A186" s="2" t="s">
        <v>269</v>
      </c>
      <c r="B186" s="2">
        <v>3</v>
      </c>
    </row>
    <row r="187" spans="1:2" ht="13.5" x14ac:dyDescent="0.25">
      <c r="A187" s="2" t="s">
        <v>270</v>
      </c>
      <c r="B187" s="2">
        <v>1</v>
      </c>
    </row>
    <row r="188" spans="1:2" ht="13.5" x14ac:dyDescent="0.25">
      <c r="A188" s="2" t="s">
        <v>271</v>
      </c>
      <c r="B188" s="2">
        <v>2</v>
      </c>
    </row>
    <row r="189" spans="1:2" ht="13.5" x14ac:dyDescent="0.25">
      <c r="A189" s="2" t="s">
        <v>272</v>
      </c>
      <c r="B189" s="2">
        <v>1</v>
      </c>
    </row>
    <row r="190" spans="1:2" ht="13.5" x14ac:dyDescent="0.25">
      <c r="A190" s="2" t="s">
        <v>273</v>
      </c>
      <c r="B190" s="2">
        <v>2</v>
      </c>
    </row>
    <row r="191" spans="1:2" ht="13.5" x14ac:dyDescent="0.25">
      <c r="A191" s="2" t="s">
        <v>274</v>
      </c>
      <c r="B191" s="2">
        <v>2</v>
      </c>
    </row>
    <row r="192" spans="1:2" ht="13.5" x14ac:dyDescent="0.25">
      <c r="A192" s="2" t="s">
        <v>275</v>
      </c>
      <c r="B192" s="2">
        <v>2</v>
      </c>
    </row>
    <row r="193" spans="1:2" ht="13.5" x14ac:dyDescent="0.25">
      <c r="A193" s="2" t="s">
        <v>276</v>
      </c>
      <c r="B193" s="2">
        <v>2</v>
      </c>
    </row>
    <row r="194" spans="1:2" ht="13.5" x14ac:dyDescent="0.25">
      <c r="A194" s="2" t="s">
        <v>277</v>
      </c>
      <c r="B194" s="2">
        <v>3</v>
      </c>
    </row>
    <row r="195" spans="1:2" ht="13.5" x14ac:dyDescent="0.25">
      <c r="A195" s="2" t="s">
        <v>278</v>
      </c>
      <c r="B195" s="2">
        <v>3</v>
      </c>
    </row>
    <row r="196" spans="1:2" ht="13.5" x14ac:dyDescent="0.25">
      <c r="A196" s="2" t="s">
        <v>279</v>
      </c>
      <c r="B196" s="2">
        <v>2</v>
      </c>
    </row>
    <row r="197" spans="1:2" ht="13.5" x14ac:dyDescent="0.25">
      <c r="A197" s="2" t="s">
        <v>280</v>
      </c>
      <c r="B197" s="2">
        <v>3</v>
      </c>
    </row>
    <row r="198" spans="1:2" ht="13.5" x14ac:dyDescent="0.25">
      <c r="A198" s="2" t="s">
        <v>281</v>
      </c>
      <c r="B198" s="2">
        <v>2</v>
      </c>
    </row>
    <row r="199" spans="1:2" ht="13.5" x14ac:dyDescent="0.25">
      <c r="A199" s="2" t="s">
        <v>282</v>
      </c>
      <c r="B199" s="2">
        <v>2</v>
      </c>
    </row>
    <row r="200" spans="1:2" ht="13.5" x14ac:dyDescent="0.25">
      <c r="A200" s="2" t="s">
        <v>283</v>
      </c>
      <c r="B200" s="2">
        <v>3</v>
      </c>
    </row>
    <row r="201" spans="1:2" ht="13.5" x14ac:dyDescent="0.25">
      <c r="A201" s="2" t="s">
        <v>284</v>
      </c>
      <c r="B201" s="2">
        <v>3</v>
      </c>
    </row>
    <row r="202" spans="1:2" ht="13.5" x14ac:dyDescent="0.25">
      <c r="A202" s="2" t="s">
        <v>285</v>
      </c>
      <c r="B202" s="2">
        <v>1</v>
      </c>
    </row>
    <row r="203" spans="1:2" ht="13.5" x14ac:dyDescent="0.25">
      <c r="A203" s="2" t="s">
        <v>286</v>
      </c>
      <c r="B203" s="2">
        <v>2</v>
      </c>
    </row>
    <row r="204" spans="1:2" ht="13.5" x14ac:dyDescent="0.25">
      <c r="A204" s="2" t="s">
        <v>287</v>
      </c>
      <c r="B204" s="2">
        <v>3</v>
      </c>
    </row>
    <row r="205" spans="1:2" ht="13.5" x14ac:dyDescent="0.25">
      <c r="A205" s="2" t="s">
        <v>288</v>
      </c>
      <c r="B205" s="2">
        <v>3</v>
      </c>
    </row>
    <row r="206" spans="1:2" ht="13.5" x14ac:dyDescent="0.25">
      <c r="A206" s="2" t="s">
        <v>289</v>
      </c>
      <c r="B206" s="2">
        <v>3</v>
      </c>
    </row>
    <row r="207" spans="1:2" ht="13.5" x14ac:dyDescent="0.25">
      <c r="A207" s="2" t="s">
        <v>290</v>
      </c>
      <c r="B207" s="2">
        <v>3</v>
      </c>
    </row>
    <row r="208" spans="1:2" ht="13.5" x14ac:dyDescent="0.25">
      <c r="A208" s="2" t="s">
        <v>291</v>
      </c>
      <c r="B208" s="2">
        <v>2</v>
      </c>
    </row>
    <row r="209" spans="1:2" ht="13.5" x14ac:dyDescent="0.25">
      <c r="A209" s="2" t="s">
        <v>292</v>
      </c>
      <c r="B209" s="2">
        <v>3</v>
      </c>
    </row>
    <row r="210" spans="1:2" ht="13.5" x14ac:dyDescent="0.25">
      <c r="A210" s="2" t="s">
        <v>293</v>
      </c>
      <c r="B210" s="2">
        <v>2</v>
      </c>
    </row>
    <row r="211" spans="1:2" ht="13.5" x14ac:dyDescent="0.25">
      <c r="A211" s="2" t="s">
        <v>294</v>
      </c>
      <c r="B211" s="2">
        <v>3</v>
      </c>
    </row>
    <row r="212" spans="1:2" ht="13.5" x14ac:dyDescent="0.25">
      <c r="A212" s="2" t="s">
        <v>295</v>
      </c>
      <c r="B212" s="2">
        <v>3</v>
      </c>
    </row>
    <row r="213" spans="1:2" ht="13.5" x14ac:dyDescent="0.25">
      <c r="A213" s="2" t="s">
        <v>296</v>
      </c>
      <c r="B213" s="2">
        <v>1</v>
      </c>
    </row>
    <row r="214" spans="1:2" ht="13.5" x14ac:dyDescent="0.25">
      <c r="A214" s="2" t="s">
        <v>297</v>
      </c>
      <c r="B214" s="2">
        <v>2</v>
      </c>
    </row>
    <row r="215" spans="1:2" ht="13.5" x14ac:dyDescent="0.25">
      <c r="A215" s="2" t="s">
        <v>298</v>
      </c>
      <c r="B215" s="2">
        <v>3</v>
      </c>
    </row>
    <row r="216" spans="1:2" ht="13.5" x14ac:dyDescent="0.25">
      <c r="A216" s="2" t="s">
        <v>299</v>
      </c>
      <c r="B216" s="2">
        <v>3</v>
      </c>
    </row>
    <row r="217" spans="1:2" ht="13.5" x14ac:dyDescent="0.25">
      <c r="A217" s="2" t="s">
        <v>300</v>
      </c>
      <c r="B217" s="2">
        <v>3</v>
      </c>
    </row>
    <row r="218" spans="1:2" ht="13.5" x14ac:dyDescent="0.25">
      <c r="A218" s="2" t="s">
        <v>301</v>
      </c>
      <c r="B218" s="2">
        <v>3</v>
      </c>
    </row>
    <row r="219" spans="1:2" ht="13.5" x14ac:dyDescent="0.25">
      <c r="A219" s="2" t="s">
        <v>302</v>
      </c>
      <c r="B219" s="2">
        <v>2</v>
      </c>
    </row>
    <row r="220" spans="1:2" ht="13.5" x14ac:dyDescent="0.25">
      <c r="A220" s="2" t="s">
        <v>303</v>
      </c>
      <c r="B220" s="2">
        <v>1</v>
      </c>
    </row>
    <row r="221" spans="1:2" ht="13.5" x14ac:dyDescent="0.25">
      <c r="A221" s="2" t="s">
        <v>304</v>
      </c>
      <c r="B221" s="2">
        <v>3</v>
      </c>
    </row>
    <row r="222" spans="1:2" ht="13.5" x14ac:dyDescent="0.25">
      <c r="A222" s="2" t="s">
        <v>305</v>
      </c>
      <c r="B222" s="2">
        <v>3</v>
      </c>
    </row>
    <row r="223" spans="1:2" ht="13.5" x14ac:dyDescent="0.25">
      <c r="A223" s="2" t="s">
        <v>306</v>
      </c>
      <c r="B223" s="2">
        <v>3</v>
      </c>
    </row>
    <row r="224" spans="1:2" ht="13.5" x14ac:dyDescent="0.25">
      <c r="A224" s="2" t="s">
        <v>307</v>
      </c>
      <c r="B224" s="2">
        <v>1</v>
      </c>
    </row>
    <row r="225" spans="1:2" ht="13.5" x14ac:dyDescent="0.25">
      <c r="A225" s="2" t="s">
        <v>308</v>
      </c>
      <c r="B225" s="2">
        <v>3</v>
      </c>
    </row>
    <row r="226" spans="1:2" ht="13.5" x14ac:dyDescent="0.25">
      <c r="A226" s="2" t="s">
        <v>309</v>
      </c>
      <c r="B226" s="2">
        <v>3</v>
      </c>
    </row>
    <row r="227" spans="1:2" ht="13.5" x14ac:dyDescent="0.25">
      <c r="A227" s="2" t="s">
        <v>310</v>
      </c>
      <c r="B227" s="2">
        <v>2</v>
      </c>
    </row>
    <row r="228" spans="1:2" ht="13.5" x14ac:dyDescent="0.25">
      <c r="A228" s="2" t="s">
        <v>311</v>
      </c>
      <c r="B228" s="2">
        <v>2</v>
      </c>
    </row>
    <row r="229" spans="1:2" ht="13.5" x14ac:dyDescent="0.25">
      <c r="A229" s="2" t="s">
        <v>312</v>
      </c>
      <c r="B229" s="2">
        <v>2</v>
      </c>
    </row>
  </sheetData>
  <sheetProtection algorithmName="SHA-512" hashValue="b24YyarvA6TQFN+VR6KNB+L0m6+smpyDIK+jBqiEcff6bSNrS5BRpgDHMD/DjFTKq2p/gzBSnYe7Ydmpbkb7Mw==" saltValue="qF8vo3HV9Pfl6lTASJISX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D9EB-F4A6-4367-B093-99CC6D5D3941}">
  <dimension ref="A1:L30"/>
  <sheetViews>
    <sheetView zoomScale="145" zoomScaleNormal="145" workbookViewId="0">
      <selection activeCell="G4" sqref="G4"/>
    </sheetView>
  </sheetViews>
  <sheetFormatPr baseColWidth="10" defaultRowHeight="12.75" x14ac:dyDescent="0.2"/>
  <cols>
    <col min="1" max="2" width="11.42578125" style="53"/>
    <col min="3" max="3" width="12.85546875" style="53" bestFit="1" customWidth="1"/>
    <col min="4" max="16384" width="11.42578125" style="53"/>
  </cols>
  <sheetData>
    <row r="1" spans="1:12" x14ac:dyDescent="0.2">
      <c r="A1" s="52" t="s">
        <v>478</v>
      </c>
      <c r="B1" s="52" t="s">
        <v>479</v>
      </c>
      <c r="C1" s="53">
        <v>1</v>
      </c>
      <c r="D1" s="53">
        <v>2</v>
      </c>
      <c r="E1" s="53">
        <v>3</v>
      </c>
      <c r="L1" s="52" t="s">
        <v>482</v>
      </c>
    </row>
    <row r="2" spans="1:12" ht="15" x14ac:dyDescent="0.2">
      <c r="A2" s="53">
        <v>0</v>
      </c>
      <c r="B2" s="54">
        <v>1674542</v>
      </c>
      <c r="C2" s="53">
        <v>80</v>
      </c>
      <c r="D2" s="53">
        <v>100</v>
      </c>
      <c r="E2" s="53">
        <v>140</v>
      </c>
      <c r="L2" s="55" t="s">
        <v>488</v>
      </c>
    </row>
    <row r="3" spans="1:12" ht="15" x14ac:dyDescent="0.2">
      <c r="A3" s="54">
        <v>1674543</v>
      </c>
      <c r="B3" s="54">
        <v>2631382</v>
      </c>
      <c r="C3" s="53">
        <v>110</v>
      </c>
      <c r="D3" s="53">
        <v>150</v>
      </c>
      <c r="E3" s="53">
        <v>220</v>
      </c>
      <c r="L3" s="55" t="s">
        <v>489</v>
      </c>
    </row>
    <row r="4" spans="1:12" x14ac:dyDescent="0.2">
      <c r="A4" s="54">
        <v>2631383</v>
      </c>
      <c r="B4" s="54">
        <v>3513828</v>
      </c>
      <c r="C4" s="53">
        <v>140</v>
      </c>
      <c r="D4" s="53">
        <v>200</v>
      </c>
      <c r="E4" s="53">
        <v>300</v>
      </c>
    </row>
    <row r="5" spans="1:12" x14ac:dyDescent="0.2">
      <c r="A5" s="54">
        <v>3513829</v>
      </c>
      <c r="B5" s="54">
        <v>4456815</v>
      </c>
      <c r="C5" s="53">
        <v>150</v>
      </c>
      <c r="D5" s="53">
        <v>210</v>
      </c>
      <c r="E5" s="53">
        <v>320</v>
      </c>
    </row>
    <row r="6" spans="1:12" x14ac:dyDescent="0.2">
      <c r="A6" s="54">
        <v>4456816</v>
      </c>
      <c r="B6" s="54">
        <v>5382527</v>
      </c>
      <c r="C6" s="53">
        <v>160</v>
      </c>
      <c r="D6" s="53">
        <v>240</v>
      </c>
      <c r="E6" s="53">
        <v>350</v>
      </c>
    </row>
    <row r="7" spans="1:12" x14ac:dyDescent="0.2">
      <c r="A7" s="54">
        <v>5382528</v>
      </c>
      <c r="B7" s="54">
        <v>8117664</v>
      </c>
      <c r="C7" s="53">
        <v>170</v>
      </c>
      <c r="D7" s="53">
        <v>250</v>
      </c>
      <c r="E7" s="53">
        <v>360</v>
      </c>
    </row>
    <row r="8" spans="1:12" x14ac:dyDescent="0.2">
      <c r="A8" s="54">
        <v>8117665</v>
      </c>
      <c r="B8" s="54">
        <v>11345698</v>
      </c>
      <c r="C8" s="53">
        <v>180</v>
      </c>
      <c r="D8" s="53">
        <v>260</v>
      </c>
      <c r="E8" s="53">
        <v>370</v>
      </c>
    </row>
    <row r="9" spans="1:12" x14ac:dyDescent="0.2">
      <c r="A9" s="56">
        <v>11345699</v>
      </c>
      <c r="B9" s="54">
        <v>13471440</v>
      </c>
      <c r="C9" s="53">
        <v>200</v>
      </c>
      <c r="D9" s="53">
        <v>265</v>
      </c>
      <c r="E9" s="53">
        <v>380</v>
      </c>
    </row>
    <row r="10" spans="1:12" x14ac:dyDescent="0.2">
      <c r="A10" s="54">
        <v>13471441</v>
      </c>
      <c r="B10" s="54">
        <v>16583843</v>
      </c>
      <c r="C10" s="53">
        <v>270</v>
      </c>
      <c r="D10" s="53">
        <v>315</v>
      </c>
      <c r="E10" s="53">
        <v>445</v>
      </c>
    </row>
    <row r="11" spans="1:12" x14ac:dyDescent="0.2">
      <c r="A11" s="54">
        <v>16583844</v>
      </c>
      <c r="B11" s="54">
        <v>20053045</v>
      </c>
      <c r="C11" s="53">
        <v>350</v>
      </c>
      <c r="D11" s="53">
        <v>390</v>
      </c>
      <c r="E11" s="53">
        <v>510</v>
      </c>
    </row>
    <row r="12" spans="1:12" x14ac:dyDescent="0.2">
      <c r="A12" s="54">
        <v>20053046</v>
      </c>
      <c r="C12" s="53">
        <v>440</v>
      </c>
      <c r="D12" s="53">
        <v>500</v>
      </c>
      <c r="E12" s="53">
        <v>640</v>
      </c>
    </row>
    <row r="15" spans="1:12" x14ac:dyDescent="0.2">
      <c r="A15" s="476" t="s">
        <v>474</v>
      </c>
      <c r="B15" s="476"/>
      <c r="C15" s="57" t="str">
        <f>+'F-A-CAL-11'!G31</f>
        <v>NA</v>
      </c>
      <c r="E15" s="58">
        <v>1</v>
      </c>
      <c r="F15" s="58">
        <v>2</v>
      </c>
      <c r="G15" s="58">
        <v>3</v>
      </c>
    </row>
    <row r="16" spans="1:12" x14ac:dyDescent="0.2">
      <c r="E16" s="59">
        <f>+IF($C$15&gt;=A12,C12,IF($C$15&gt;=A11,C11,IF($C$15&gt;=A10,C10,IF($C$15&gt;=A9,C9,IF($C$15&gt;=A8,C8,IF($C$15&gt;=A7,C7,IF($C$15&gt;=A6,C6,IF($C$15&gt;=A5,C5,IF($C$15&gt;=A4,C4,IF($C$15&gt;=A3,C3,IF($C$15&gt;=A2,C2)))))))))))</f>
        <v>440</v>
      </c>
      <c r="F16" s="59">
        <f>+IF($C$15&gt;=A12,D12,IF($C$15&gt;=A11,D11,IF($C$15&gt;=A10,D10,IF($C$15&gt;=A9,D9,IF($C$15&gt;=A8,D8,IF($C$15&gt;=A7,D7,IF($C$15&gt;=A6,D6,IF($C$15&gt;=A5,D5,IF($C$15&gt;=A4,D4,IF($C$15&gt;=A3,D3,IF($C$15&gt;=A2,D2)))))))))))</f>
        <v>500</v>
      </c>
      <c r="G16" s="59">
        <f>+IF($C$15&gt;=A12,E12,IF($C$15&gt;=A11,E11,IF($C$15&gt;=A10,E10,IF($C$15&gt;=A9,E9,IF($C$15&gt;=A8,E8,IF($C$15&gt;=A7,E7,IF($C$15&gt;=A6,E6,IF($C$15&gt;=A5,E5,IF($C$15&gt;=A4,E4,IF($C$15&gt;=A3,E3,IF($C$15&gt;=A2,E2)))))))))))</f>
        <v>640</v>
      </c>
    </row>
    <row r="19" spans="1:12" x14ac:dyDescent="0.2">
      <c r="E19" s="59" t="b">
        <f>+IF(H19=1,E16,IF(H19=2,F16,IF(H19=3,G16)))</f>
        <v>0</v>
      </c>
      <c r="H19" s="60" t="str">
        <f>+'F-A-CAL-11'!H21:K21</f>
        <v/>
      </c>
      <c r="L19" s="52" t="s">
        <v>699</v>
      </c>
    </row>
    <row r="22" spans="1:12" x14ac:dyDescent="0.2">
      <c r="A22" s="52"/>
    </row>
    <row r="30" spans="1:12" ht="13.5" x14ac:dyDescent="0.2">
      <c r="K30" s="40">
        <f>+IF('F-A-CAL-11'!C6="X",90%,IF('F-A-CAL-11'!C8="X",90%,IF('F-A-CAL-11'!C9="X",70%,0)))</f>
        <v>0</v>
      </c>
    </row>
  </sheetData>
  <sheetProtection algorithmName="SHA-512" hashValue="mSs2KHumajO3oRlOhvtac+uc7Tr0ha8jI3xcu3eGdlGTlsN43qgNxIqcxjE6kE3viGaFFfR3aFUBUQer77IRyQ==" saltValue="tLVvbKUG3zy+t5MOXm+Sbg==" spinCount="100000" sheet="1" objects="1" scenarios="1"/>
  <mergeCells count="1">
    <mergeCell ref="A15: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23</vt:i4>
      </vt:variant>
    </vt:vector>
  </HeadingPairs>
  <TitlesOfParts>
    <vt:vector size="31" baseType="lpstr">
      <vt:lpstr>F-A-CAL-11</vt:lpstr>
      <vt:lpstr>INSTRUCTIVO</vt:lpstr>
      <vt:lpstr>1</vt:lpstr>
      <vt:lpstr>CARGOS</vt:lpstr>
      <vt:lpstr>SALARIOS</vt:lpstr>
      <vt:lpstr>2</vt:lpstr>
      <vt:lpstr>Hoja4</vt:lpstr>
      <vt:lpstr>3</vt:lpstr>
      <vt:lpstr>ANLA</vt:lpstr>
      <vt:lpstr>ANLAPlanta</vt:lpstr>
      <vt:lpstr>'F-A-CAL-11'!Área_de_impresión</vt:lpstr>
      <vt:lpstr>CLASE</vt:lpstr>
      <vt:lpstr>DEPENDENCIA</vt:lpstr>
      <vt:lpstr>ENTIDAD</vt:lpstr>
      <vt:lpstr>ENTIDAD2</vt:lpstr>
      <vt:lpstr>FINANCIACION</vt:lpstr>
      <vt:lpstr>FINANCIACION2</vt:lpstr>
      <vt:lpstr>IDEAM</vt:lpstr>
      <vt:lpstr>IDEAMPlanta</vt:lpstr>
      <vt:lpstr>MinAmbiente</vt:lpstr>
      <vt:lpstr>MinAmbientePlanta</vt:lpstr>
      <vt:lpstr>NUMERO</vt:lpstr>
      <vt:lpstr>PAIS</vt:lpstr>
      <vt:lpstr>PAÍS</vt:lpstr>
      <vt:lpstr>PAISES</vt:lpstr>
      <vt:lpstr>PARCIAL</vt:lpstr>
      <vt:lpstr>PLANTA</vt:lpstr>
      <vt:lpstr>PNNC</vt:lpstr>
      <vt:lpstr>PNNCPlanta</vt:lpstr>
      <vt:lpstr>SINO</vt:lpstr>
      <vt:lpstr>tabla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Camilo Castillo</cp:lastModifiedBy>
  <cp:revision/>
  <cp:lastPrinted>2024-05-09T02:06:57Z</cp:lastPrinted>
  <dcterms:created xsi:type="dcterms:W3CDTF">2012-04-13T14:28:11Z</dcterms:created>
  <dcterms:modified xsi:type="dcterms:W3CDTF">2024-05-09T15:03:07Z</dcterms:modified>
  <cp:category/>
  <cp:contentStatus/>
</cp:coreProperties>
</file>